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60EDB1EA-53FE-4F80-8266-B4F110A085A8}" xr6:coauthVersionLast="46" xr6:coauthVersionMax="4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E309" i="9" s="1"/>
  <c r="B309" i="9" s="1"/>
  <c r="F309" i="9"/>
  <c r="F308" i="9"/>
  <c r="H307" i="9"/>
  <c r="G307" i="9"/>
  <c r="F307" i="9"/>
  <c r="E307" i="9"/>
  <c r="B307" i="9" s="1"/>
  <c r="H306" i="9"/>
  <c r="G306" i="9"/>
  <c r="E306" i="9" s="1"/>
  <c r="B306" i="9" s="1"/>
  <c r="F306" i="9"/>
  <c r="H305" i="9"/>
  <c r="G305" i="9"/>
  <c r="E305" i="9" s="1"/>
  <c r="B305" i="9" s="1"/>
  <c r="F305" i="9"/>
  <c r="H304" i="9"/>
  <c r="E304" i="9" s="1"/>
  <c r="G304" i="9"/>
  <c r="F304" i="9"/>
  <c r="B304" i="9"/>
  <c r="H303" i="9"/>
  <c r="G303" i="9"/>
  <c r="E303" i="9" s="1"/>
  <c r="B303" i="9" s="1"/>
  <c r="F303" i="9"/>
  <c r="H302" i="9"/>
  <c r="G302" i="9"/>
  <c r="F302" i="9"/>
  <c r="E302" i="9"/>
  <c r="B302" i="9" s="1"/>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E292" i="9" s="1"/>
  <c r="G292" i="9"/>
  <c r="F292" i="9"/>
  <c r="B292" i="9"/>
  <c r="F291" i="9"/>
  <c r="F290" i="9"/>
  <c r="H289" i="9"/>
  <c r="G289" i="9"/>
  <c r="E289" i="9" s="1"/>
  <c r="B289" i="9" s="1"/>
  <c r="F289" i="9"/>
  <c r="H288" i="9"/>
  <c r="G288" i="9"/>
  <c r="F288" i="9"/>
  <c r="H287" i="9"/>
  <c r="G287" i="9"/>
  <c r="E287" i="9" s="1"/>
  <c r="B287" i="9" s="1"/>
  <c r="F287" i="9"/>
  <c r="H286" i="9"/>
  <c r="G286" i="9"/>
  <c r="E286" i="9" s="1"/>
  <c r="B286" i="9" s="1"/>
  <c r="F286" i="9"/>
  <c r="F285" i="9"/>
  <c r="H284" i="9"/>
  <c r="G284" i="9"/>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L271" i="9"/>
  <c r="F271" i="9" s="1"/>
  <c r="E271" i="9"/>
  <c r="B271" i="9" s="1"/>
  <c r="M270" i="9"/>
  <c r="L270" i="9"/>
  <c r="E270" i="9"/>
  <c r="M269" i="9"/>
  <c r="L269" i="9"/>
  <c r="F269" i="9" s="1"/>
  <c r="E269" i="9"/>
  <c r="M268" i="9"/>
  <c r="L268" i="9"/>
  <c r="F268" i="9"/>
  <c r="E268" i="9"/>
  <c r="M267" i="9"/>
  <c r="L267" i="9"/>
  <c r="F267" i="9" s="1"/>
  <c r="E267" i="9"/>
  <c r="M266" i="9"/>
  <c r="L266" i="9"/>
  <c r="F266" i="9" s="1"/>
  <c r="B266" i="9" s="1"/>
  <c r="E266" i="9"/>
  <c r="M265" i="9"/>
  <c r="L265" i="9"/>
  <c r="F265" i="9" s="1"/>
  <c r="E265" i="9"/>
  <c r="M264" i="9"/>
  <c r="L264" i="9"/>
  <c r="F264" i="9"/>
  <c r="B264" i="9" s="1"/>
  <c r="E264" i="9"/>
  <c r="M263" i="9"/>
  <c r="L263" i="9"/>
  <c r="F263" i="9" s="1"/>
  <c r="E263" i="9"/>
  <c r="B263" i="9" s="1"/>
  <c r="M262" i="9"/>
  <c r="F262" i="9" s="1"/>
  <c r="B262" i="9" s="1"/>
  <c r="L262" i="9"/>
  <c r="E262" i="9"/>
  <c r="M261" i="9"/>
  <c r="L261" i="9"/>
  <c r="F261" i="9" s="1"/>
  <c r="E261" i="9"/>
  <c r="M260" i="9"/>
  <c r="L260" i="9"/>
  <c r="F260" i="9"/>
  <c r="B260" i="9" s="1"/>
  <c r="E260" i="9"/>
  <c r="M259" i="9"/>
  <c r="L259" i="9"/>
  <c r="F259" i="9" s="1"/>
  <c r="E259" i="9"/>
  <c r="M258" i="9"/>
  <c r="L258" i="9"/>
  <c r="F258" i="9" s="1"/>
  <c r="B258" i="9" s="1"/>
  <c r="E258" i="9"/>
  <c r="M257" i="9"/>
  <c r="L257" i="9"/>
  <c r="F257" i="9" s="1"/>
  <c r="E257" i="9"/>
  <c r="B257" i="9" s="1"/>
  <c r="M256" i="9"/>
  <c r="L256" i="9"/>
  <c r="F256" i="9"/>
  <c r="B256" i="9" s="1"/>
  <c r="E256" i="9"/>
  <c r="M255" i="9"/>
  <c r="L255" i="9"/>
  <c r="F255" i="9" s="1"/>
  <c r="E255" i="9"/>
  <c r="B255" i="9" s="1"/>
  <c r="M254" i="9"/>
  <c r="L254" i="9"/>
  <c r="E254" i="9"/>
  <c r="M253" i="9"/>
  <c r="L253" i="9"/>
  <c r="F253" i="9" s="1"/>
  <c r="E253" i="9"/>
  <c r="M252" i="9"/>
  <c r="L252" i="9"/>
  <c r="F252" i="9"/>
  <c r="B252" i="9" s="1"/>
  <c r="E252" i="9"/>
  <c r="M251" i="9"/>
  <c r="L251" i="9"/>
  <c r="F251" i="9" s="1"/>
  <c r="E251" i="9"/>
  <c r="M250" i="9"/>
  <c r="L250" i="9"/>
  <c r="F250" i="9" s="1"/>
  <c r="B250" i="9" s="1"/>
  <c r="E250" i="9"/>
  <c r="M249" i="9"/>
  <c r="L249" i="9"/>
  <c r="F249" i="9" s="1"/>
  <c r="E249" i="9"/>
  <c r="B249" i="9" s="1"/>
  <c r="M248" i="9"/>
  <c r="L248" i="9"/>
  <c r="F248" i="9"/>
  <c r="B248" i="9" s="1"/>
  <c r="E248" i="9"/>
  <c r="M247" i="9"/>
  <c r="L247" i="9"/>
  <c r="F247" i="9" s="1"/>
  <c r="E247" i="9"/>
  <c r="B247" i="9" s="1"/>
  <c r="M246" i="9"/>
  <c r="F246" i="9" s="1"/>
  <c r="B246" i="9" s="1"/>
  <c r="L246" i="9"/>
  <c r="E246" i="9"/>
  <c r="M245" i="9"/>
  <c r="L245" i="9"/>
  <c r="F245" i="9" s="1"/>
  <c r="E245" i="9"/>
  <c r="M244" i="9"/>
  <c r="L244" i="9"/>
  <c r="F244" i="9"/>
  <c r="E244" i="9"/>
  <c r="M243" i="9"/>
  <c r="L243" i="9"/>
  <c r="F243" i="9" s="1"/>
  <c r="E243" i="9"/>
  <c r="M242" i="9"/>
  <c r="L242" i="9"/>
  <c r="F242" i="9" s="1"/>
  <c r="B242" i="9" s="1"/>
  <c r="E242" i="9"/>
  <c r="M241" i="9"/>
  <c r="L241" i="9"/>
  <c r="F241" i="9" s="1"/>
  <c r="E241" i="9"/>
  <c r="B241" i="9" s="1"/>
  <c r="M240" i="9"/>
  <c r="L240" i="9"/>
  <c r="F240" i="9"/>
  <c r="B240" i="9" s="1"/>
  <c r="E240" i="9"/>
  <c r="M239" i="9"/>
  <c r="L239" i="9"/>
  <c r="F239" i="9" s="1"/>
  <c r="E239" i="9"/>
  <c r="B239" i="9" s="1"/>
  <c r="M238" i="9"/>
  <c r="F238" i="9" s="1"/>
  <c r="B238" i="9" s="1"/>
  <c r="L238" i="9"/>
  <c r="E238" i="9"/>
  <c r="M237" i="9"/>
  <c r="L237" i="9"/>
  <c r="F237" i="9" s="1"/>
  <c r="E237" i="9"/>
  <c r="M236" i="9"/>
  <c r="L236" i="9"/>
  <c r="F236" i="9"/>
  <c r="B236" i="9" s="1"/>
  <c r="E236" i="9"/>
  <c r="M235" i="9"/>
  <c r="L235" i="9"/>
  <c r="F235" i="9" s="1"/>
  <c r="E235" i="9"/>
  <c r="M234" i="9"/>
  <c r="L234" i="9"/>
  <c r="F234" i="9" s="1"/>
  <c r="B234" i="9" s="1"/>
  <c r="E234" i="9"/>
  <c r="M233" i="9"/>
  <c r="L233" i="9"/>
  <c r="F233" i="9" s="1"/>
  <c r="E233" i="9"/>
  <c r="B233" i="9" s="1"/>
  <c r="M232" i="9"/>
  <c r="L232" i="9"/>
  <c r="F232" i="9"/>
  <c r="B232" i="9" s="1"/>
  <c r="E232" i="9"/>
  <c r="M231" i="9"/>
  <c r="L231" i="9"/>
  <c r="F231" i="9" s="1"/>
  <c r="E231" i="9"/>
  <c r="B231" i="9" s="1"/>
  <c r="M230" i="9"/>
  <c r="L230" i="9"/>
  <c r="E230" i="9"/>
  <c r="M229" i="9"/>
  <c r="L229" i="9"/>
  <c r="F229" i="9" s="1"/>
  <c r="E229" i="9"/>
  <c r="B229" i="9" s="1"/>
  <c r="M228" i="9"/>
  <c r="L228" i="9"/>
  <c r="F228" i="9"/>
  <c r="B228" i="9" s="1"/>
  <c r="E228" i="9"/>
  <c r="M227" i="9"/>
  <c r="L227" i="9"/>
  <c r="F227" i="9" s="1"/>
  <c r="B227" i="9" s="1"/>
  <c r="E227" i="9"/>
  <c r="M226" i="9"/>
  <c r="L226" i="9"/>
  <c r="F226" i="9" s="1"/>
  <c r="B226" i="9" s="1"/>
  <c r="E226" i="9"/>
  <c r="M225" i="9"/>
  <c r="F225" i="9" s="1"/>
  <c r="L225" i="9"/>
  <c r="E225" i="9"/>
  <c r="B225" i="9" s="1"/>
  <c r="M224" i="9"/>
  <c r="L224" i="9"/>
  <c r="F224" i="9"/>
  <c r="B224" i="9" s="1"/>
  <c r="E224" i="9"/>
  <c r="M223" i="9"/>
  <c r="L223" i="9"/>
  <c r="F223" i="9" s="1"/>
  <c r="B223" i="9" s="1"/>
  <c r="E223" i="9"/>
  <c r="M222" i="9"/>
  <c r="F222" i="9" s="1"/>
  <c r="B222" i="9" s="1"/>
  <c r="L222" i="9"/>
  <c r="E222" i="9"/>
  <c r="M221" i="9"/>
  <c r="L221" i="9"/>
  <c r="F221" i="9" s="1"/>
  <c r="E221" i="9"/>
  <c r="B221" i="9" s="1"/>
  <c r="M220" i="9"/>
  <c r="L220" i="9"/>
  <c r="F220" i="9"/>
  <c r="B220" i="9" s="1"/>
  <c r="E220" i="9"/>
  <c r="M219" i="9"/>
  <c r="L219" i="9"/>
  <c r="F219" i="9" s="1"/>
  <c r="B219" i="9" s="1"/>
  <c r="E219" i="9"/>
  <c r="M218" i="9"/>
  <c r="L218" i="9"/>
  <c r="F218" i="9" s="1"/>
  <c r="B218" i="9" s="1"/>
  <c r="E218" i="9"/>
  <c r="M217" i="9"/>
  <c r="L217" i="9"/>
  <c r="F217" i="9" s="1"/>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E157" i="9" s="1"/>
  <c r="B157" i="9" s="1"/>
  <c r="G157" i="9"/>
  <c r="F157" i="9"/>
  <c r="H156" i="9"/>
  <c r="G156" i="9"/>
  <c r="F156" i="9"/>
  <c r="E156" i="9"/>
  <c r="B156" i="9" s="1"/>
  <c r="H155" i="9"/>
  <c r="G155" i="9"/>
  <c r="E155" i="9" s="1"/>
  <c r="F155" i="9"/>
  <c r="H154" i="9"/>
  <c r="G154" i="9"/>
  <c r="E154" i="9" s="1"/>
  <c r="B154" i="9" s="1"/>
  <c r="F154" i="9"/>
  <c r="H153" i="9"/>
  <c r="G153" i="9"/>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E147" i="9" s="1"/>
  <c r="B147" i="9" s="1"/>
  <c r="G147" i="9"/>
  <c r="F147" i="9"/>
  <c r="H146" i="9"/>
  <c r="G146" i="9"/>
  <c r="E146" i="9" s="1"/>
  <c r="B146" i="9" s="1"/>
  <c r="F146" i="9"/>
  <c r="H145" i="9"/>
  <c r="G145" i="9"/>
  <c r="E145" i="9" s="1"/>
  <c r="F145" i="9"/>
  <c r="B145" i="9"/>
  <c r="H144" i="9"/>
  <c r="G144" i="9"/>
  <c r="F144" i="9"/>
  <c r="E144" i="9"/>
  <c r="B144" i="9" s="1"/>
  <c r="F143" i="9"/>
  <c r="H142" i="9"/>
  <c r="G142" i="9"/>
  <c r="E142" i="9" s="1"/>
  <c r="B142" i="9" s="1"/>
  <c r="F142" i="9"/>
  <c r="H141" i="9"/>
  <c r="G141" i="9"/>
  <c r="E141" i="9" s="1"/>
  <c r="F141" i="9"/>
  <c r="B141" i="9"/>
  <c r="H140" i="9"/>
  <c r="G140" i="9"/>
  <c r="F140" i="9"/>
  <c r="E140" i="9"/>
  <c r="B140" i="9" s="1"/>
  <c r="H139" i="9"/>
  <c r="G139" i="9"/>
  <c r="F139" i="9"/>
  <c r="E139" i="9"/>
  <c r="B139" i="9" s="1"/>
  <c r="H138" i="9"/>
  <c r="G138" i="9"/>
  <c r="E138" i="9" s="1"/>
  <c r="B138" i="9" s="1"/>
  <c r="F138" i="9"/>
  <c r="H137" i="9"/>
  <c r="G137" i="9"/>
  <c r="F137" i="9"/>
  <c r="H136" i="9"/>
  <c r="G136" i="9"/>
  <c r="F136" i="9"/>
  <c r="E136" i="9"/>
  <c r="B136" i="9" s="1"/>
  <c r="H135" i="9"/>
  <c r="E135" i="9" s="1"/>
  <c r="B135" i="9" s="1"/>
  <c r="G135" i="9"/>
  <c r="F135" i="9"/>
  <c r="H134" i="9"/>
  <c r="G134" i="9"/>
  <c r="E134" i="9" s="1"/>
  <c r="B134" i="9" s="1"/>
  <c r="F134" i="9"/>
  <c r="H133" i="9"/>
  <c r="E133" i="9" s="1"/>
  <c r="B133" i="9" s="1"/>
  <c r="G133" i="9"/>
  <c r="F133" i="9"/>
  <c r="H132" i="9"/>
  <c r="G132" i="9"/>
  <c r="F132" i="9"/>
  <c r="E132" i="9"/>
  <c r="B132" i="9" s="1"/>
  <c r="H131" i="9"/>
  <c r="G131" i="9"/>
  <c r="F131" i="9"/>
  <c r="B131" i="9" s="1"/>
  <c r="E131" i="9"/>
  <c r="H130" i="9"/>
  <c r="G130" i="9"/>
  <c r="E130" i="9" s="1"/>
  <c r="B130" i="9" s="1"/>
  <c r="F130" i="9"/>
  <c r="H129" i="9"/>
  <c r="G129" i="9"/>
  <c r="E129" i="9" s="1"/>
  <c r="F129" i="9"/>
  <c r="B129" i="9"/>
  <c r="H128" i="9"/>
  <c r="G128" i="9"/>
  <c r="F128" i="9"/>
  <c r="E128" i="9"/>
  <c r="B128" i="9" s="1"/>
  <c r="H127" i="9"/>
  <c r="G127" i="9"/>
  <c r="F127" i="9"/>
  <c r="B127" i="9" s="1"/>
  <c r="E127" i="9"/>
  <c r="H126" i="9"/>
  <c r="G126" i="9"/>
  <c r="E126" i="9" s="1"/>
  <c r="B126" i="9" s="1"/>
  <c r="F126" i="9"/>
  <c r="H125" i="9"/>
  <c r="G125" i="9"/>
  <c r="F125" i="9"/>
  <c r="H124" i="9"/>
  <c r="G124" i="9"/>
  <c r="F124" i="9"/>
  <c r="E124" i="9"/>
  <c r="B124" i="9" s="1"/>
  <c r="H123" i="9"/>
  <c r="G123" i="9"/>
  <c r="F123" i="9"/>
  <c r="B123" i="9" s="1"/>
  <c r="E123" i="9"/>
  <c r="H122" i="9"/>
  <c r="G122" i="9"/>
  <c r="E122" i="9" s="1"/>
  <c r="B122" i="9" s="1"/>
  <c r="F122" i="9"/>
  <c r="H121" i="9"/>
  <c r="G121" i="9"/>
  <c r="E121" i="9" s="1"/>
  <c r="B121" i="9" s="1"/>
  <c r="F121" i="9"/>
  <c r="H120" i="9"/>
  <c r="G120" i="9"/>
  <c r="F120" i="9"/>
  <c r="E120" i="9"/>
  <c r="B120" i="9" s="1"/>
  <c r="H119" i="9"/>
  <c r="G119" i="9"/>
  <c r="F119" i="9"/>
  <c r="B119" i="9" s="1"/>
  <c r="E119" i="9"/>
  <c r="H118" i="9"/>
  <c r="G118" i="9"/>
  <c r="E118" i="9" s="1"/>
  <c r="B118" i="9" s="1"/>
  <c r="F118" i="9"/>
  <c r="H117" i="9"/>
  <c r="G117" i="9"/>
  <c r="E117" i="9" s="1"/>
  <c r="B117" i="9" s="1"/>
  <c r="F117" i="9"/>
  <c r="H116" i="9"/>
  <c r="G116" i="9"/>
  <c r="F116" i="9"/>
  <c r="E116" i="9"/>
  <c r="B116" i="9" s="1"/>
  <c r="H115" i="9"/>
  <c r="G115" i="9"/>
  <c r="F115" i="9"/>
  <c r="E115" i="9"/>
  <c r="H114" i="9"/>
  <c r="G114" i="9"/>
  <c r="E114" i="9" s="1"/>
  <c r="B114" i="9" s="1"/>
  <c r="F114" i="9"/>
  <c r="H113" i="9"/>
  <c r="G113" i="9"/>
  <c r="E113" i="9" s="1"/>
  <c r="F113" i="9"/>
  <c r="B113" i="9"/>
  <c r="H112" i="9"/>
  <c r="G112" i="9"/>
  <c r="F112" i="9"/>
  <c r="E112" i="9"/>
  <c r="B112" i="9" s="1"/>
  <c r="H111" i="9"/>
  <c r="G111" i="9"/>
  <c r="F111" i="9"/>
  <c r="B111" i="9" s="1"/>
  <c r="E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E76" i="9" s="1"/>
  <c r="B76" i="9" s="1"/>
  <c r="G76" i="9"/>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I3" i="9"/>
  <c r="H3" i="9"/>
  <c r="G3" i="9"/>
  <c r="D101" i="8"/>
  <c r="D95" i="8"/>
  <c r="D90" i="8"/>
  <c r="D85" i="8"/>
  <c r="C1560" i="1" s="1"/>
  <c r="H1560" i="1" s="1"/>
  <c r="D80" i="8"/>
  <c r="D75" i="8"/>
  <c r="D70" i="8"/>
  <c r="D65" i="8"/>
  <c r="D60" i="8"/>
  <c r="D55" i="8"/>
  <c r="D50" i="8"/>
  <c r="C1525" i="1" s="1"/>
  <c r="H1525" i="1" s="1"/>
  <c r="D44" i="8"/>
  <c r="D36" i="8"/>
  <c r="D26" i="8"/>
  <c r="D24" i="8" s="1"/>
  <c r="C1499" i="1" s="1"/>
  <c r="H1499" i="1" s="1"/>
  <c r="D18" i="8"/>
  <c r="D8" i="8"/>
  <c r="C1483" i="1" s="1"/>
  <c r="H1483" i="1" s="1"/>
  <c r="E44" i="7"/>
  <c r="D44" i="7"/>
  <c r="E39" i="7"/>
  <c r="E38" i="7" s="1"/>
  <c r="D1469" i="1" s="1"/>
  <c r="D39" i="7"/>
  <c r="D38" i="7"/>
  <c r="E30" i="7"/>
  <c r="D1461" i="1" s="1"/>
  <c r="D30" i="7"/>
  <c r="E23" i="7"/>
  <c r="D1454" i="1" s="1"/>
  <c r="D23" i="7"/>
  <c r="D22" i="7" s="1"/>
  <c r="E14" i="7"/>
  <c r="D1445" i="1" s="1"/>
  <c r="D14" i="7"/>
  <c r="E7" i="7"/>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E114" i="6" s="1"/>
  <c r="D1408"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1222" i="1" s="1"/>
  <c r="D246" i="5"/>
  <c r="C1223" i="1" s="1"/>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E191" i="5"/>
  <c r="D191" i="5"/>
  <c r="F191" i="5" s="1"/>
  <c r="E190" i="5"/>
  <c r="H310" i="9" s="1"/>
  <c r="D190" i="5"/>
  <c r="G310" i="9" s="1"/>
  <c r="F189" i="5"/>
  <c r="F188" i="5"/>
  <c r="F187" i="5"/>
  <c r="F186" i="5"/>
  <c r="F185" i="5"/>
  <c r="F184" i="5"/>
  <c r="F183" i="5"/>
  <c r="F182" i="5"/>
  <c r="F181" i="5"/>
  <c r="E180" i="5"/>
  <c r="D180" i="5"/>
  <c r="F180" i="5" s="1"/>
  <c r="F179" i="5"/>
  <c r="F178" i="5"/>
  <c r="E177" i="5"/>
  <c r="H308" i="9" s="1"/>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D87" i="5"/>
  <c r="F87" i="5" s="1"/>
  <c r="F86" i="5"/>
  <c r="F85" i="5"/>
  <c r="F84" i="5"/>
  <c r="F83" i="5"/>
  <c r="F82" i="5"/>
  <c r="F81" i="5"/>
  <c r="F80" i="5"/>
  <c r="E79" i="5"/>
  <c r="E78" i="5" s="1"/>
  <c r="D79" i="5"/>
  <c r="F79"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E7" i="5" s="1"/>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E417" i="4"/>
  <c r="D412" i="1" s="1"/>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E351" i="4"/>
  <c r="E350" i="4" s="1"/>
  <c r="E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E299" i="4" s="1"/>
  <c r="E298" i="4" s="1"/>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2" i="4"/>
  <c r="F261" i="4"/>
  <c r="F260" i="4"/>
  <c r="E259" i="4"/>
  <c r="D259" i="4"/>
  <c r="F258" i="4"/>
  <c r="F257" i="4"/>
  <c r="F256" i="4"/>
  <c r="F255" i="4"/>
  <c r="F254" i="4"/>
  <c r="E253" i="4"/>
  <c r="E252" i="4" s="1"/>
  <c r="D253" i="4"/>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E163" i="4" s="1"/>
  <c r="D164" i="4"/>
  <c r="D163" i="4"/>
  <c r="F162" i="4"/>
  <c r="F161" i="4"/>
  <c r="F160" i="4"/>
  <c r="E159" i="4"/>
  <c r="D159" i="4"/>
  <c r="F158" i="4"/>
  <c r="F157" i="4"/>
  <c r="F156" i="4"/>
  <c r="F155" i="4"/>
  <c r="F154" i="4"/>
  <c r="E153" i="4"/>
  <c r="D153" i="4"/>
  <c r="F153" i="4" s="1"/>
  <c r="E152" i="4"/>
  <c r="E151" i="4" s="1"/>
  <c r="E289" i="4" s="1"/>
  <c r="F150" i="4"/>
  <c r="F149" i="4"/>
  <c r="F148" i="4"/>
  <c r="F147" i="4"/>
  <c r="F146" i="4"/>
  <c r="F145" i="4"/>
  <c r="F144" i="4"/>
  <c r="F143" i="4"/>
  <c r="F142" i="4"/>
  <c r="F141" i="4"/>
  <c r="E140" i="4"/>
  <c r="D140" i="4"/>
  <c r="E139" i="4"/>
  <c r="F138" i="4"/>
  <c r="F137" i="4"/>
  <c r="F136" i="4"/>
  <c r="F135" i="4"/>
  <c r="E134" i="4"/>
  <c r="E133" i="4" s="1"/>
  <c r="D129" i="1" s="1"/>
  <c r="D134" i="4"/>
  <c r="D133" i="4"/>
  <c r="F132" i="4"/>
  <c r="F131" i="4"/>
  <c r="F130" i="4"/>
  <c r="F129" i="4"/>
  <c r="E128" i="4"/>
  <c r="D128" i="4"/>
  <c r="F127" i="4"/>
  <c r="F126" i="4"/>
  <c r="E125" i="4"/>
  <c r="D125" i="4"/>
  <c r="E124" i="4"/>
  <c r="D124" i="4"/>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H25" i="3"/>
  <c r="G25" i="3"/>
  <c r="B25" i="3"/>
  <c r="I24" i="3"/>
  <c r="H24" i="3"/>
  <c r="G24" i="3"/>
  <c r="B24" i="3"/>
  <c r="G23" i="3"/>
  <c r="B23" i="3"/>
  <c r="G22" i="3"/>
  <c r="B22" i="3"/>
  <c r="G21" i="3"/>
  <c r="B21" i="3"/>
  <c r="I20" i="3"/>
  <c r="G20" i="3"/>
  <c r="B20" i="3"/>
  <c r="G19" i="3"/>
  <c r="B19" i="3"/>
  <c r="G18" i="3"/>
  <c r="B18" i="3"/>
  <c r="I17"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D1470" i="1"/>
  <c r="C1470" i="1"/>
  <c r="C1469" i="1"/>
  <c r="D1468" i="1"/>
  <c r="C1468" i="1"/>
  <c r="D1467" i="1"/>
  <c r="C1467" i="1"/>
  <c r="J1467" i="1" s="1"/>
  <c r="D1466" i="1"/>
  <c r="C1466" i="1"/>
  <c r="D1465" i="1"/>
  <c r="C1465" i="1"/>
  <c r="J1465" i="1" s="1"/>
  <c r="D1464" i="1"/>
  <c r="C1464" i="1"/>
  <c r="D1463" i="1"/>
  <c r="C1463" i="1"/>
  <c r="J1463" i="1" s="1"/>
  <c r="D1462" i="1"/>
  <c r="C1462" i="1"/>
  <c r="C1461" i="1"/>
  <c r="D1460" i="1"/>
  <c r="C1460" i="1"/>
  <c r="D1459" i="1"/>
  <c r="C1459" i="1"/>
  <c r="J1459" i="1" s="1"/>
  <c r="D1458" i="1"/>
  <c r="C1458" i="1"/>
  <c r="D1457" i="1"/>
  <c r="C1457" i="1"/>
  <c r="J1457" i="1" s="1"/>
  <c r="D1456" i="1"/>
  <c r="C1456" i="1"/>
  <c r="D1455" i="1"/>
  <c r="C1455" i="1"/>
  <c r="J1455" i="1" s="1"/>
  <c r="C1454" i="1"/>
  <c r="C1453" i="1"/>
  <c r="D1452" i="1"/>
  <c r="C1452" i="1"/>
  <c r="D1451" i="1"/>
  <c r="C1451" i="1"/>
  <c r="J1451" i="1" s="1"/>
  <c r="D1450" i="1"/>
  <c r="C1450" i="1"/>
  <c r="D1449" i="1"/>
  <c r="C1449" i="1"/>
  <c r="J1449" i="1" s="1"/>
  <c r="D1448" i="1"/>
  <c r="C1448" i="1"/>
  <c r="D1447" i="1"/>
  <c r="C1447" i="1"/>
  <c r="J1447" i="1" s="1"/>
  <c r="D1446" i="1"/>
  <c r="C1446" i="1"/>
  <c r="C1445" i="1"/>
  <c r="D1444" i="1"/>
  <c r="C1444" i="1"/>
  <c r="D1443" i="1"/>
  <c r="C1443" i="1"/>
  <c r="J1443" i="1" s="1"/>
  <c r="D1442" i="1"/>
  <c r="C1442" i="1"/>
  <c r="D1441" i="1"/>
  <c r="C1441" i="1"/>
  <c r="J1441" i="1" s="1"/>
  <c r="D1440" i="1"/>
  <c r="C1440" i="1"/>
  <c r="D1439" i="1"/>
  <c r="C1439" i="1"/>
  <c r="J1439" i="1" s="1"/>
  <c r="D1438" i="1"/>
  <c r="C1438" i="1"/>
  <c r="C1437"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3" i="1"/>
  <c r="C1423" i="1"/>
  <c r="H1423" i="1" s="1"/>
  <c r="D1422" i="1"/>
  <c r="C1422" i="1"/>
  <c r="H1422" i="1" s="1"/>
  <c r="D1421" i="1"/>
  <c r="C1421" i="1"/>
  <c r="H1421" i="1" s="1"/>
  <c r="D1420" i="1"/>
  <c r="C1420" i="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D1268" i="1"/>
  <c r="C1268" i="1"/>
  <c r="H1268" i="1" s="1"/>
  <c r="D1267" i="1"/>
  <c r="C1267" i="1"/>
  <c r="D1266" i="1"/>
  <c r="C1266" i="1"/>
  <c r="H1266" i="1" s="1"/>
  <c r="D1265" i="1"/>
  <c r="C1265" i="1"/>
  <c r="D1264" i="1"/>
  <c r="C1264" i="1"/>
  <c r="H1264" i="1" s="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D1246" i="1"/>
  <c r="C1246" i="1"/>
  <c r="H1246" i="1" s="1"/>
  <c r="D1245" i="1"/>
  <c r="C1245" i="1"/>
  <c r="H1245" i="1" s="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H1237" i="1" s="1"/>
  <c r="D1236" i="1"/>
  <c r="C1236" i="1"/>
  <c r="H1236" i="1" s="1"/>
  <c r="D1235" i="1"/>
  <c r="D1234" i="1"/>
  <c r="C1234" i="1"/>
  <c r="D1233" i="1"/>
  <c r="C1233" i="1"/>
  <c r="H1233" i="1" s="1"/>
  <c r="D1232" i="1"/>
  <c r="C1232" i="1"/>
  <c r="H1232" i="1" s="1"/>
  <c r="D1231" i="1"/>
  <c r="C1231" i="1"/>
  <c r="H1231" i="1" s="1"/>
  <c r="D1230" i="1"/>
  <c r="C1230" i="1"/>
  <c r="D1229" i="1"/>
  <c r="C1229" i="1"/>
  <c r="D1228" i="1"/>
  <c r="C1228" i="1"/>
  <c r="D1227" i="1"/>
  <c r="C1227" i="1"/>
  <c r="D1226" i="1"/>
  <c r="C1226" i="1"/>
  <c r="H1226" i="1" s="1"/>
  <c r="D1225" i="1"/>
  <c r="C1225" i="1"/>
  <c r="H1225" i="1" s="1"/>
  <c r="D1224" i="1"/>
  <c r="C1224" i="1"/>
  <c r="D1221" i="1"/>
  <c r="C1221" i="1"/>
  <c r="H1221" i="1" s="1"/>
  <c r="D1220" i="1"/>
  <c r="C1220" i="1"/>
  <c r="C1219" i="1"/>
  <c r="D1218" i="1"/>
  <c r="C1218" i="1"/>
  <c r="H1218" i="1" s="1"/>
  <c r="D1217" i="1"/>
  <c r="C1217" i="1"/>
  <c r="H1217" i="1" s="1"/>
  <c r="D1216" i="1"/>
  <c r="C1216" i="1"/>
  <c r="H1216" i="1" s="1"/>
  <c r="C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C412" i="1"/>
  <c r="D411" i="1"/>
  <c r="C411" i="1"/>
  <c r="D406" i="1"/>
  <c r="C406" i="1"/>
  <c r="D405" i="1"/>
  <c r="C405" i="1"/>
  <c r="D404" i="1"/>
  <c r="C404" i="1"/>
  <c r="D403"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H153" i="1" s="1"/>
  <c r="D152" i="1"/>
  <c r="C152" i="1"/>
  <c r="H152" i="1" s="1"/>
  <c r="D151" i="1"/>
  <c r="C151" i="1"/>
  <c r="H151" i="1" s="1"/>
  <c r="D150" i="1"/>
  <c r="C150" i="1"/>
  <c r="H150" i="1" s="1"/>
  <c r="D149" i="1"/>
  <c r="C149" i="1"/>
  <c r="H149" i="1" s="1"/>
  <c r="D148" i="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D131" i="1"/>
  <c r="C131" i="1"/>
  <c r="D130" i="1"/>
  <c r="C130" i="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33" i="9" l="1"/>
  <c r="B33" i="9" s="1"/>
  <c r="F215" i="9"/>
  <c r="B215" i="9" s="1"/>
  <c r="E298" i="9"/>
  <c r="F159" i="4"/>
  <c r="E6" i="4"/>
  <c r="H130" i="1"/>
  <c r="H132" i="1"/>
  <c r="H131" i="1"/>
  <c r="E294" i="9"/>
  <c r="B294" i="9" s="1"/>
  <c r="E296" i="9"/>
  <c r="B296" i="9" s="1"/>
  <c r="E27" i="9"/>
  <c r="B27" i="9" s="1"/>
  <c r="E32" i="9"/>
  <c r="B32" i="9" s="1"/>
  <c r="B217" i="9"/>
  <c r="E301" i="9"/>
  <c r="B301" i="9" s="1"/>
  <c r="E643" i="4"/>
  <c r="D637" i="1" s="1"/>
  <c r="H637" i="1" s="1"/>
  <c r="D49" i="8"/>
  <c r="D6" i="8"/>
  <c r="C1481" i="1" s="1"/>
  <c r="H1481" i="1" s="1"/>
  <c r="H1420" i="1"/>
  <c r="H1469" i="1"/>
  <c r="J1471" i="1"/>
  <c r="H1461" i="1"/>
  <c r="E22" i="7"/>
  <c r="J1445" i="1"/>
  <c r="E6" i="7"/>
  <c r="H129" i="1"/>
  <c r="H73" i="1"/>
  <c r="H1228" i="1"/>
  <c r="E282" i="9"/>
  <c r="B282" i="9" s="1"/>
  <c r="H1234" i="1"/>
  <c r="H1230" i="1"/>
  <c r="E238" i="5"/>
  <c r="D1215" i="1" s="1"/>
  <c r="D1219" i="1"/>
  <c r="H1219" i="1"/>
  <c r="H1220" i="1"/>
  <c r="H1215" i="1"/>
  <c r="H1269" i="1"/>
  <c r="H1267" i="1"/>
  <c r="H1265" i="1"/>
  <c r="E308" i="9"/>
  <c r="B308" i="9" s="1"/>
  <c r="E283" i="9"/>
  <c r="B283" i="9" s="1"/>
  <c r="E293" i="9"/>
  <c r="B293" i="9" s="1"/>
  <c r="H1263" i="1"/>
  <c r="H1247" i="1"/>
  <c r="H1241" i="1"/>
  <c r="E291" i="9"/>
  <c r="B291" i="9" s="1"/>
  <c r="H1229" i="1"/>
  <c r="H1227" i="1"/>
  <c r="E237" i="5"/>
  <c r="D1223" i="1"/>
  <c r="H1223" i="1" s="1"/>
  <c r="H1224" i="1"/>
  <c r="B275" i="9"/>
  <c r="F82" i="4"/>
  <c r="H155" i="1"/>
  <c r="H157" i="1"/>
  <c r="H159" i="1"/>
  <c r="H161" i="1"/>
  <c r="H163" i="1"/>
  <c r="H165" i="1"/>
  <c r="H167" i="1"/>
  <c r="H169" i="1"/>
  <c r="H171" i="1"/>
  <c r="H173" i="1"/>
  <c r="H175" i="1"/>
  <c r="H177" i="1"/>
  <c r="H179" i="1"/>
  <c r="H181" i="1"/>
  <c r="H183" i="1"/>
  <c r="H185" i="1"/>
  <c r="H187" i="1"/>
  <c r="H189" i="1"/>
  <c r="H191" i="1"/>
  <c r="H193" i="1"/>
  <c r="H195" i="1"/>
  <c r="H197" i="1"/>
  <c r="H199" i="1"/>
  <c r="H201" i="1"/>
  <c r="H203" i="1"/>
  <c r="H205" i="1"/>
  <c r="H207" i="1"/>
  <c r="H209" i="1"/>
  <c r="H213" i="1"/>
  <c r="H215" i="1"/>
  <c r="H217" i="1"/>
  <c r="H219" i="1"/>
  <c r="H221" i="1"/>
  <c r="H223" i="1"/>
  <c r="H225" i="1"/>
  <c r="H227" i="1"/>
  <c r="H229" i="1"/>
  <c r="H231" i="1"/>
  <c r="H233" i="1"/>
  <c r="H235" i="1"/>
  <c r="H237" i="1"/>
  <c r="H239" i="1"/>
  <c r="H241" i="1"/>
  <c r="H243" i="1"/>
  <c r="H245" i="1"/>
  <c r="H247" i="1"/>
  <c r="H249" i="1"/>
  <c r="H251" i="1"/>
  <c r="H253" i="1"/>
  <c r="H255" i="1"/>
  <c r="H257" i="1"/>
  <c r="H261" i="1"/>
  <c r="H263" i="1"/>
  <c r="H265" i="1"/>
  <c r="H267" i="1"/>
  <c r="H269" i="1"/>
  <c r="H271" i="1"/>
  <c r="H273" i="1"/>
  <c r="H275" i="1"/>
  <c r="H277" i="1"/>
  <c r="H279" i="1"/>
  <c r="H281" i="1"/>
  <c r="H283" i="1"/>
  <c r="H289" i="1"/>
  <c r="H291" i="1"/>
  <c r="H295" i="1"/>
  <c r="H297" i="1"/>
  <c r="H299" i="1"/>
  <c r="H301" i="1"/>
  <c r="H303" i="1"/>
  <c r="H305" i="1"/>
  <c r="H307" i="1"/>
  <c r="H309" i="1"/>
  <c r="H311" i="1"/>
  <c r="H313" i="1"/>
  <c r="H315" i="1"/>
  <c r="H317" i="1"/>
  <c r="H319" i="1"/>
  <c r="H321" i="1"/>
  <c r="H323" i="1"/>
  <c r="H325" i="1"/>
  <c r="H327" i="1"/>
  <c r="H329" i="1"/>
  <c r="H331" i="1"/>
  <c r="H333" i="1"/>
  <c r="H335" i="1"/>
  <c r="H337" i="1"/>
  <c r="H339" i="1"/>
  <c r="H341" i="1"/>
  <c r="H343" i="1"/>
  <c r="H347" i="1"/>
  <c r="H349" i="1"/>
  <c r="H351" i="1"/>
  <c r="H353" i="1"/>
  <c r="H355" i="1"/>
  <c r="H357" i="1"/>
  <c r="H359" i="1"/>
  <c r="H361" i="1"/>
  <c r="H363" i="1"/>
  <c r="H365" i="1"/>
  <c r="H367" i="1"/>
  <c r="H369" i="1"/>
  <c r="H371" i="1"/>
  <c r="H373" i="1"/>
  <c r="H375" i="1"/>
  <c r="H377" i="1"/>
  <c r="H379" i="1"/>
  <c r="H381" i="1"/>
  <c r="H383" i="1"/>
  <c r="H385" i="1"/>
  <c r="H387" i="1"/>
  <c r="H389" i="1"/>
  <c r="H393" i="1"/>
  <c r="H395" i="1"/>
  <c r="H397" i="1"/>
  <c r="H399" i="1"/>
  <c r="H401" i="1"/>
  <c r="H405" i="1"/>
  <c r="H411" i="1"/>
  <c r="H413" i="1"/>
  <c r="H417" i="1"/>
  <c r="H419" i="1"/>
  <c r="H421" i="1"/>
  <c r="H423" i="1"/>
  <c r="H425" i="1"/>
  <c r="H427" i="1"/>
  <c r="H429" i="1"/>
  <c r="H431" i="1"/>
  <c r="H433" i="1"/>
  <c r="H435" i="1"/>
  <c r="H437" i="1"/>
  <c r="H439" i="1"/>
  <c r="H441" i="1"/>
  <c r="H443" i="1"/>
  <c r="H445" i="1"/>
  <c r="H447" i="1"/>
  <c r="H449" i="1"/>
  <c r="H451" i="1"/>
  <c r="H455" i="1"/>
  <c r="H457" i="1"/>
  <c r="H459" i="1"/>
  <c r="H461" i="1"/>
  <c r="H463" i="1"/>
  <c r="H465" i="1"/>
  <c r="H467" i="1"/>
  <c r="H469" i="1"/>
  <c r="H471" i="1"/>
  <c r="H473" i="1"/>
  <c r="H475" i="1"/>
  <c r="H477" i="1"/>
  <c r="H479" i="1"/>
  <c r="H481" i="1"/>
  <c r="H483" i="1"/>
  <c r="H485" i="1"/>
  <c r="H487" i="1"/>
  <c r="H489" i="1"/>
  <c r="H154" i="1"/>
  <c r="H156" i="1"/>
  <c r="H158" i="1"/>
  <c r="H160" i="1"/>
  <c r="H162" i="1"/>
  <c r="H164" i="1"/>
  <c r="H166" i="1"/>
  <c r="H168" i="1"/>
  <c r="H170" i="1"/>
  <c r="H172" i="1"/>
  <c r="H174" i="1"/>
  <c r="H176" i="1"/>
  <c r="H178" i="1"/>
  <c r="H180" i="1"/>
  <c r="H182" i="1"/>
  <c r="H184" i="1"/>
  <c r="H186" i="1"/>
  <c r="H188" i="1"/>
  <c r="H190" i="1"/>
  <c r="H194" i="1"/>
  <c r="H196" i="1"/>
  <c r="H198" i="1"/>
  <c r="H200" i="1"/>
  <c r="H202" i="1"/>
  <c r="H204" i="1"/>
  <c r="H206" i="1"/>
  <c r="H208" i="1"/>
  <c r="H210" i="1"/>
  <c r="H212" i="1"/>
  <c r="H214" i="1"/>
  <c r="H216" i="1"/>
  <c r="H218" i="1"/>
  <c r="H222" i="1"/>
  <c r="H224" i="1"/>
  <c r="H226" i="1"/>
  <c r="H228" i="1"/>
  <c r="H230" i="1"/>
  <c r="H232" i="1"/>
  <c r="H234" i="1"/>
  <c r="H236" i="1"/>
  <c r="H238" i="1"/>
  <c r="H240" i="1"/>
  <c r="H242" i="1"/>
  <c r="H244" i="1"/>
  <c r="H246" i="1"/>
  <c r="H250" i="1"/>
  <c r="H252" i="1"/>
  <c r="H254" i="1"/>
  <c r="H256" i="1"/>
  <c r="H258" i="1"/>
  <c r="H260" i="1"/>
  <c r="H262" i="1"/>
  <c r="H264" i="1"/>
  <c r="H266" i="1"/>
  <c r="H268" i="1"/>
  <c r="H270" i="1"/>
  <c r="H272" i="1"/>
  <c r="H274" i="1"/>
  <c r="H276" i="1"/>
  <c r="H278" i="1"/>
  <c r="H280" i="1"/>
  <c r="H282" i="1"/>
  <c r="H284" i="1"/>
  <c r="H288" i="1"/>
  <c r="H290" i="1"/>
  <c r="H292" i="1"/>
  <c r="H294" i="1"/>
  <c r="H296" i="1"/>
  <c r="H298" i="1"/>
  <c r="H300" i="1"/>
  <c r="H302" i="1"/>
  <c r="H304" i="1"/>
  <c r="H306" i="1"/>
  <c r="H308" i="1"/>
  <c r="H310" i="1"/>
  <c r="H312" i="1"/>
  <c r="H314" i="1"/>
  <c r="H316" i="1"/>
  <c r="H318" i="1"/>
  <c r="H320" i="1"/>
  <c r="H322" i="1"/>
  <c r="H324" i="1"/>
  <c r="H326" i="1"/>
  <c r="H328" i="1"/>
  <c r="H330" i="1"/>
  <c r="H332" i="1"/>
  <c r="H334" i="1"/>
  <c r="H336" i="1"/>
  <c r="H338" i="1"/>
  <c r="H340" i="1"/>
  <c r="H342" i="1"/>
  <c r="H344" i="1"/>
  <c r="H348" i="1"/>
  <c r="H350" i="1"/>
  <c r="H352" i="1"/>
  <c r="H354" i="1"/>
  <c r="H356" i="1"/>
  <c r="H360" i="1"/>
  <c r="H362" i="1"/>
  <c r="H364" i="1"/>
  <c r="H366" i="1"/>
  <c r="H368" i="1"/>
  <c r="H370" i="1"/>
  <c r="H372" i="1"/>
  <c r="H374" i="1"/>
  <c r="H376" i="1"/>
  <c r="H378" i="1"/>
  <c r="H380" i="1"/>
  <c r="H382" i="1"/>
  <c r="H384" i="1"/>
  <c r="H386" i="1"/>
  <c r="H388" i="1"/>
  <c r="H390" i="1"/>
  <c r="H392" i="1"/>
  <c r="H394" i="1"/>
  <c r="H396" i="1"/>
  <c r="H398" i="1"/>
  <c r="H400" i="1"/>
  <c r="H404" i="1"/>
  <c r="H406" i="1"/>
  <c r="H412" i="1"/>
  <c r="H416" i="1"/>
  <c r="H418" i="1"/>
  <c r="H420" i="1"/>
  <c r="H422" i="1"/>
  <c r="H424" i="1"/>
  <c r="H426" i="1"/>
  <c r="H428" i="1"/>
  <c r="H430" i="1"/>
  <c r="H432" i="1"/>
  <c r="H434" i="1"/>
  <c r="H436" i="1"/>
  <c r="H438" i="1"/>
  <c r="H440" i="1"/>
  <c r="H442" i="1"/>
  <c r="H444" i="1"/>
  <c r="H446" i="1"/>
  <c r="H448" i="1"/>
  <c r="H450" i="1"/>
  <c r="H452" i="1"/>
  <c r="H454" i="1"/>
  <c r="H456" i="1"/>
  <c r="H458" i="1"/>
  <c r="H460" i="1"/>
  <c r="H462" i="1"/>
  <c r="H464" i="1"/>
  <c r="H466" i="1"/>
  <c r="H468" i="1"/>
  <c r="H470" i="1"/>
  <c r="H472" i="1"/>
  <c r="H474" i="1"/>
  <c r="H476" i="1"/>
  <c r="H478" i="1"/>
  <c r="H480" i="1"/>
  <c r="H482" i="1"/>
  <c r="H484" i="1"/>
  <c r="H486" i="1"/>
  <c r="H488" i="1"/>
  <c r="H490" i="1"/>
  <c r="H1425" i="1"/>
  <c r="H1427" i="1"/>
  <c r="H1429" i="1"/>
  <c r="H1431" i="1"/>
  <c r="H1433" i="1"/>
  <c r="F140" i="4"/>
  <c r="D139" i="4"/>
  <c r="E420" i="4"/>
  <c r="F455" i="4"/>
  <c r="D421" i="4"/>
  <c r="H491" i="1"/>
  <c r="H493" i="1"/>
  <c r="H495" i="1"/>
  <c r="H497" i="1"/>
  <c r="H499" i="1"/>
  <c r="H501" i="1"/>
  <c r="H503" i="1"/>
  <c r="H505" i="1"/>
  <c r="H507" i="1"/>
  <c r="H509" i="1"/>
  <c r="H511" i="1"/>
  <c r="H513" i="1"/>
  <c r="H515" i="1"/>
  <c r="H517" i="1"/>
  <c r="H519" i="1"/>
  <c r="H521" i="1"/>
  <c r="H525" i="1"/>
  <c r="H527" i="1"/>
  <c r="H529" i="1"/>
  <c r="H531" i="1"/>
  <c r="H533" i="1"/>
  <c r="H535" i="1"/>
  <c r="H537" i="1"/>
  <c r="H539" i="1"/>
  <c r="H541" i="1"/>
  <c r="H543" i="1"/>
  <c r="H545" i="1"/>
  <c r="H547" i="1"/>
  <c r="H549" i="1"/>
  <c r="H551" i="1"/>
  <c r="H553" i="1"/>
  <c r="H555" i="1"/>
  <c r="H557" i="1"/>
  <c r="H559" i="1"/>
  <c r="H563" i="1"/>
  <c r="H565" i="1"/>
  <c r="H567" i="1"/>
  <c r="H569" i="1"/>
  <c r="H571" i="1"/>
  <c r="H573" i="1"/>
  <c r="H575" i="1"/>
  <c r="H577" i="1"/>
  <c r="H579" i="1"/>
  <c r="H581" i="1"/>
  <c r="H583" i="1"/>
  <c r="H585" i="1"/>
  <c r="H589" i="1"/>
  <c r="H591" i="1"/>
  <c r="H593" i="1"/>
  <c r="H595" i="1"/>
  <c r="H597" i="1"/>
  <c r="H599" i="1"/>
  <c r="H601" i="1"/>
  <c r="H603" i="1"/>
  <c r="H605" i="1"/>
  <c r="H607" i="1"/>
  <c r="H609" i="1"/>
  <c r="H611" i="1"/>
  <c r="H613" i="1"/>
  <c r="H615" i="1"/>
  <c r="H617" i="1"/>
  <c r="H621" i="1"/>
  <c r="H623" i="1"/>
  <c r="H625" i="1"/>
  <c r="H627" i="1"/>
  <c r="H631" i="1"/>
  <c r="H1438" i="1"/>
  <c r="J1440" i="1"/>
  <c r="J1442" i="1"/>
  <c r="J1444" i="1"/>
  <c r="J1446" i="1"/>
  <c r="J1448" i="1"/>
  <c r="J1450" i="1"/>
  <c r="J1452" i="1"/>
  <c r="H1454" i="1"/>
  <c r="J1456" i="1"/>
  <c r="J1458" i="1"/>
  <c r="J1460" i="1"/>
  <c r="J1462" i="1"/>
  <c r="J1464" i="1"/>
  <c r="J1466" i="1"/>
  <c r="J1468" i="1"/>
  <c r="H1470" i="1"/>
  <c r="J1472" i="1"/>
  <c r="J1474" i="1"/>
  <c r="J1476" i="1"/>
  <c r="J1478" i="1"/>
  <c r="D6" i="4"/>
  <c r="D106" i="4"/>
  <c r="F112" i="4"/>
  <c r="F125" i="4"/>
  <c r="F128" i="4"/>
  <c r="F134" i="4"/>
  <c r="F216" i="4"/>
  <c r="D215" i="4"/>
  <c r="F253" i="4"/>
  <c r="D252" i="4"/>
  <c r="D263" i="4"/>
  <c r="E407" i="4"/>
  <c r="D402" i="1" s="1"/>
  <c r="F568" i="4"/>
  <c r="D567" i="4"/>
  <c r="D5" i="7"/>
  <c r="F210" i="4"/>
  <c r="D196" i="4"/>
  <c r="F299" i="4"/>
  <c r="D298" i="4"/>
  <c r="F594" i="4"/>
  <c r="D593" i="4"/>
  <c r="H143" i="9"/>
  <c r="E593" i="4"/>
  <c r="D587" i="1" s="1"/>
  <c r="H492" i="1"/>
  <c r="H494" i="1"/>
  <c r="H496" i="1"/>
  <c r="H498" i="1"/>
  <c r="H500" i="1"/>
  <c r="H502" i="1"/>
  <c r="H504" i="1"/>
  <c r="H506" i="1"/>
  <c r="H508" i="1"/>
  <c r="H510" i="1"/>
  <c r="H512" i="1"/>
  <c r="H514" i="1"/>
  <c r="H516" i="1"/>
  <c r="H518" i="1"/>
  <c r="H520"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76" i="1"/>
  <c r="H578" i="1"/>
  <c r="H580" i="1"/>
  <c r="H582" i="1"/>
  <c r="H584" i="1"/>
  <c r="H586" i="1"/>
  <c r="H588" i="1"/>
  <c r="H590" i="1"/>
  <c r="H592" i="1"/>
  <c r="H594" i="1"/>
  <c r="H596" i="1"/>
  <c r="H598" i="1"/>
  <c r="H600" i="1"/>
  <c r="H602" i="1"/>
  <c r="H604" i="1"/>
  <c r="H606" i="1"/>
  <c r="H608" i="1"/>
  <c r="H610" i="1"/>
  <c r="H612" i="1"/>
  <c r="H614" i="1"/>
  <c r="H616" i="1"/>
  <c r="H618" i="1"/>
  <c r="H620" i="1"/>
  <c r="H622" i="1"/>
  <c r="H624" i="1"/>
  <c r="H626" i="1"/>
  <c r="H628" i="1"/>
  <c r="H632" i="1"/>
  <c r="F50" i="4"/>
  <c r="F68" i="4"/>
  <c r="F77" i="4"/>
  <c r="F83" i="4"/>
  <c r="F124" i="4"/>
  <c r="F133" i="4"/>
  <c r="F225" i="4"/>
  <c r="D224" i="4"/>
  <c r="F352" i="4"/>
  <c r="D351" i="4"/>
  <c r="D529" i="4"/>
  <c r="E580" i="4"/>
  <c r="D574" i="1" s="1"/>
  <c r="H574" i="1" s="1"/>
  <c r="F177" i="4"/>
  <c r="F188" i="4"/>
  <c r="F264" i="4"/>
  <c r="D12" i="5"/>
  <c r="D69" i="5"/>
  <c r="G290" i="9"/>
  <c r="E290" i="9" s="1"/>
  <c r="B290" i="9" s="1"/>
  <c r="D118" i="5"/>
  <c r="D176" i="5"/>
  <c r="D206" i="5"/>
  <c r="B237" i="9"/>
  <c r="B244" i="9"/>
  <c r="B245" i="9"/>
  <c r="B253" i="9"/>
  <c r="B261" i="9"/>
  <c r="B268" i="9"/>
  <c r="B269" i="9"/>
  <c r="E300" i="9"/>
  <c r="B300" i="9" s="1"/>
  <c r="D152" i="4"/>
  <c r="F164" i="4"/>
  <c r="F259" i="4"/>
  <c r="F643" i="4"/>
  <c r="F418" i="4"/>
  <c r="E143" i="9"/>
  <c r="B143" i="9" s="1"/>
  <c r="D7" i="5"/>
  <c r="F19" i="5"/>
  <c r="F170" i="5"/>
  <c r="E176" i="5"/>
  <c r="E310" i="9"/>
  <c r="B310" i="9" s="1"/>
  <c r="F246" i="5"/>
  <c r="F259" i="5"/>
  <c r="D89" i="6"/>
  <c r="F115" i="6"/>
  <c r="B91" i="9"/>
  <c r="B99" i="9"/>
  <c r="B107" i="9"/>
  <c r="B115" i="9"/>
  <c r="E125" i="9"/>
  <c r="B125" i="9" s="1"/>
  <c r="E137" i="9"/>
  <c r="B137" i="9" s="1"/>
  <c r="E153" i="9"/>
  <c r="B153" i="9" s="1"/>
  <c r="B159" i="9"/>
  <c r="F214" i="9"/>
  <c r="B214" i="9" s="1"/>
  <c r="F230" i="9"/>
  <c r="B230" i="9" s="1"/>
  <c r="B235" i="9"/>
  <c r="B243" i="9"/>
  <c r="B251" i="9"/>
  <c r="F254" i="9"/>
  <c r="B254" i="9" s="1"/>
  <c r="B259" i="9"/>
  <c r="B267" i="9"/>
  <c r="F270" i="9"/>
  <c r="B270" i="9" s="1"/>
  <c r="E284" i="9"/>
  <c r="B284" i="9" s="1"/>
  <c r="E141" i="6"/>
  <c r="B265" i="9"/>
  <c r="E288" i="9"/>
  <c r="B288" i="9" s="1"/>
  <c r="B298" i="9"/>
  <c r="F163" i="4"/>
  <c r="D363" i="4"/>
  <c r="D396" i="4"/>
  <c r="D644" i="4"/>
  <c r="D459" i="4"/>
  <c r="D625" i="4"/>
  <c r="F652" i="4"/>
  <c r="D78" i="5"/>
  <c r="E87" i="5"/>
  <c r="D1065" i="1" s="1"/>
  <c r="H1065" i="1" s="1"/>
  <c r="F239" i="5"/>
  <c r="D245" i="5"/>
  <c r="D237" i="5" s="1"/>
  <c r="D258" i="5"/>
  <c r="D114" i="6"/>
  <c r="B87" i="9"/>
  <c r="B95" i="9"/>
  <c r="B103" i="9"/>
  <c r="B155" i="9"/>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299"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D412" i="4"/>
  <c r="E412" i="4"/>
  <c r="E290" i="4"/>
  <c r="D286" i="1" s="1"/>
  <c r="F6" i="4"/>
  <c r="E413" i="4"/>
  <c r="E291" i="4"/>
  <c r="D287" i="1" s="1"/>
  <c r="H21" i="9"/>
  <c r="G21" i="9"/>
  <c r="F152" i="4"/>
  <c r="F298" i="4"/>
  <c r="F416" i="4"/>
  <c r="F417" i="4"/>
  <c r="F603" i="4"/>
  <c r="F88" i="5"/>
  <c r="F149" i="5"/>
  <c r="F177" i="5"/>
  <c r="F190" i="5"/>
  <c r="F206" i="5"/>
  <c r="F5" i="6"/>
  <c r="D141" i="6"/>
  <c r="D42" i="8"/>
  <c r="H19" i="9" s="1"/>
  <c r="E19" i="9" s="1"/>
  <c r="B19" i="9" s="1"/>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I16" i="3" l="1"/>
  <c r="D2" i="1"/>
  <c r="D43" i="8"/>
  <c r="G313" i="9" s="1"/>
  <c r="E313" i="9" s="1"/>
  <c r="C1524" i="1"/>
  <c r="D1453" i="1"/>
  <c r="I30" i="3"/>
  <c r="E5" i="7"/>
  <c r="D1437" i="1"/>
  <c r="F238" i="5"/>
  <c r="D1214" i="1"/>
  <c r="I23" i="3"/>
  <c r="F213" i="9"/>
  <c r="B213" i="9" s="1"/>
  <c r="F237" i="5"/>
  <c r="C1214" i="1"/>
  <c r="H23" i="3"/>
  <c r="E165" i="9"/>
  <c r="B165" i="9" s="1"/>
  <c r="F396" i="4"/>
  <c r="C391" i="1"/>
  <c r="D151" i="4"/>
  <c r="C148" i="1"/>
  <c r="F529" i="4"/>
  <c r="D528" i="4"/>
  <c r="C523" i="1"/>
  <c r="E68" i="5"/>
  <c r="E528" i="4"/>
  <c r="H16" i="3"/>
  <c r="C2" i="1"/>
  <c r="F139" i="4"/>
  <c r="C135" i="1"/>
  <c r="F114" i="6"/>
  <c r="C1408" i="1"/>
  <c r="H27" i="3"/>
  <c r="F625" i="4"/>
  <c r="C619" i="1"/>
  <c r="F363" i="4"/>
  <c r="C358" i="1"/>
  <c r="G311" i="9"/>
  <c r="E311" i="9" s="1"/>
  <c r="B311" i="9" s="1"/>
  <c r="C1183" i="1"/>
  <c r="F69" i="5"/>
  <c r="D68" i="5"/>
  <c r="C1047" i="1"/>
  <c r="F351" i="4"/>
  <c r="D350" i="4"/>
  <c r="C346" i="1"/>
  <c r="C293" i="1"/>
  <c r="C1436" i="1"/>
  <c r="H29" i="3"/>
  <c r="F215" i="4"/>
  <c r="C211" i="1"/>
  <c r="F421" i="4"/>
  <c r="D420" i="4"/>
  <c r="C415" i="1"/>
  <c r="E166" i="9"/>
  <c r="B166" i="9" s="1"/>
  <c r="E21" i="9"/>
  <c r="B21" i="9" s="1"/>
  <c r="F258" i="5"/>
  <c r="C1235" i="1"/>
  <c r="F459" i="4"/>
  <c r="C453" i="1"/>
  <c r="I28" i="3"/>
  <c r="D1435" i="1"/>
  <c r="F89" i="6"/>
  <c r="C1383" i="1"/>
  <c r="F7" i="5"/>
  <c r="D6" i="5"/>
  <c r="H20" i="3"/>
  <c r="C985" i="1"/>
  <c r="F176" i="5"/>
  <c r="D175" i="5"/>
  <c r="H22" i="3"/>
  <c r="C1153" i="1"/>
  <c r="F12" i="5"/>
  <c r="C990" i="1"/>
  <c r="F567" i="4"/>
  <c r="C561" i="1"/>
  <c r="F263" i="4"/>
  <c r="C259" i="1"/>
  <c r="F245" i="5"/>
  <c r="C1222" i="1"/>
  <c r="F78" i="5"/>
  <c r="C1056" i="1"/>
  <c r="F644" i="4"/>
  <c r="C638" i="1"/>
  <c r="G638" i="1" s="1"/>
  <c r="E175" i="5"/>
  <c r="D1152" i="1" s="1"/>
  <c r="I22" i="3"/>
  <c r="D1153" i="1"/>
  <c r="F118" i="5"/>
  <c r="C1096" i="1"/>
  <c r="F224" i="4"/>
  <c r="C220" i="1"/>
  <c r="F593" i="4"/>
  <c r="C587" i="1"/>
  <c r="F196" i="4"/>
  <c r="C192" i="1"/>
  <c r="F252" i="4"/>
  <c r="C248" i="1"/>
  <c r="F106" i="4"/>
  <c r="C102" i="1"/>
  <c r="E635" i="4"/>
  <c r="D629" i="1" s="1"/>
  <c r="D414" i="1"/>
  <c r="I34" i="3"/>
  <c r="C1517" i="1"/>
  <c r="F141" i="6"/>
  <c r="H28" i="3"/>
  <c r="C1435" i="1"/>
  <c r="G318" i="9"/>
  <c r="E318" i="9" s="1"/>
  <c r="E640" i="4"/>
  <c r="E415" i="4"/>
  <c r="D410" i="1" s="1"/>
  <c r="D408" i="1"/>
  <c r="E639" i="4"/>
  <c r="E414" i="4"/>
  <c r="D409" i="1" s="1"/>
  <c r="D407" i="1"/>
  <c r="D639" i="4"/>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C1518" i="1" l="1"/>
  <c r="H11" i="3" s="1"/>
  <c r="I35" i="3"/>
  <c r="G314" i="9"/>
  <c r="E314" i="9" s="1"/>
  <c r="B314" i="9" s="1"/>
  <c r="K1451" i="9"/>
  <c r="H1524" i="1"/>
  <c r="G1524" i="1"/>
  <c r="H1453" i="1"/>
  <c r="G1453" i="1"/>
  <c r="H1437" i="1"/>
  <c r="G1437" i="1"/>
  <c r="D1436" i="1"/>
  <c r="H1436" i="1" s="1"/>
  <c r="I29" i="3"/>
  <c r="G316" i="9"/>
  <c r="E316" i="9" s="1"/>
  <c r="E315" i="9" s="1"/>
  <c r="I10" i="3" s="1"/>
  <c r="H102" i="1"/>
  <c r="G102" i="1"/>
  <c r="H192" i="1"/>
  <c r="G192" i="1"/>
  <c r="H220" i="1"/>
  <c r="G220" i="1"/>
  <c r="H211" i="1"/>
  <c r="G211" i="1"/>
  <c r="D408" i="4"/>
  <c r="C345" i="1"/>
  <c r="F350" i="4"/>
  <c r="H1408" i="1"/>
  <c r="G1408" i="1"/>
  <c r="G2" i="1"/>
  <c r="H2" i="1"/>
  <c r="H523" i="1"/>
  <c r="G523" i="1"/>
  <c r="H1056" i="1"/>
  <c r="G1056" i="1"/>
  <c r="H990" i="1"/>
  <c r="G990" i="1"/>
  <c r="C984" i="1"/>
  <c r="G278" i="9"/>
  <c r="H1235" i="1"/>
  <c r="G1235" i="1"/>
  <c r="H293" i="1"/>
  <c r="G293" i="1"/>
  <c r="H1183" i="1"/>
  <c r="G1183" i="1"/>
  <c r="D636" i="4"/>
  <c r="C522" i="1"/>
  <c r="F528" i="4"/>
  <c r="H391" i="1"/>
  <c r="G391" i="1"/>
  <c r="H248" i="1"/>
  <c r="G248" i="1"/>
  <c r="H587" i="1"/>
  <c r="G587" i="1"/>
  <c r="H1096" i="1"/>
  <c r="G1096" i="1"/>
  <c r="D635" i="4"/>
  <c r="C414" i="1"/>
  <c r="F420" i="4"/>
  <c r="D407" i="4"/>
  <c r="H1047" i="1"/>
  <c r="G1047" i="1"/>
  <c r="H135" i="1"/>
  <c r="G135" i="1"/>
  <c r="E636" i="4"/>
  <c r="D630" i="1" s="1"/>
  <c r="D522" i="1"/>
  <c r="H1214" i="1"/>
  <c r="G1214" i="1"/>
  <c r="D289" i="4"/>
  <c r="H17" i="3"/>
  <c r="C147" i="1"/>
  <c r="F151" i="4"/>
  <c r="H259" i="1"/>
  <c r="G259" i="1"/>
  <c r="F175" i="5"/>
  <c r="C1152" i="1"/>
  <c r="H415" i="1"/>
  <c r="G415" i="1"/>
  <c r="H619" i="1"/>
  <c r="G619" i="1"/>
  <c r="H1222" i="1"/>
  <c r="G1222" i="1"/>
  <c r="H561" i="1"/>
  <c r="G561" i="1"/>
  <c r="H1153" i="1"/>
  <c r="G1153" i="1"/>
  <c r="H985" i="1"/>
  <c r="G985" i="1"/>
  <c r="H1383" i="1"/>
  <c r="G1383" i="1"/>
  <c r="H453" i="1"/>
  <c r="G453" i="1"/>
  <c r="G1436" i="1"/>
  <c r="H346" i="1"/>
  <c r="G346" i="1"/>
  <c r="F68" i="5"/>
  <c r="H21" i="3"/>
  <c r="C1046" i="1"/>
  <c r="H358" i="1"/>
  <c r="G358" i="1"/>
  <c r="D1046" i="1"/>
  <c r="I21" i="3"/>
  <c r="E6" i="5"/>
  <c r="G285" i="9" s="1"/>
  <c r="E285" i="9" s="1"/>
  <c r="B285" i="9" s="1"/>
  <c r="H148" i="1"/>
  <c r="G148" i="1"/>
  <c r="H638" i="1"/>
  <c r="H407" i="1"/>
  <c r="G407" i="1"/>
  <c r="F639" i="4"/>
  <c r="C633" i="1"/>
  <c r="E641" i="4"/>
  <c r="D633" i="1"/>
  <c r="E642" i="4"/>
  <c r="D634" i="1"/>
  <c r="B318" i="9"/>
  <c r="E317" i="9"/>
  <c r="H1435" i="1"/>
  <c r="G1435" i="1"/>
  <c r="H9" i="3"/>
  <c r="B313" i="9"/>
  <c r="H1517" i="1"/>
  <c r="G1517" i="1"/>
  <c r="E312" i="9" l="1"/>
  <c r="I11" i="3" s="1"/>
  <c r="H1518" i="1"/>
  <c r="G1518" i="1"/>
  <c r="B316" i="9"/>
  <c r="H1046" i="1"/>
  <c r="G1046" i="1"/>
  <c r="H147" i="1"/>
  <c r="G147" i="1"/>
  <c r="H522" i="1"/>
  <c r="G522" i="1"/>
  <c r="F408" i="4"/>
  <c r="C403" i="1"/>
  <c r="F407" i="4"/>
  <c r="C402" i="1"/>
  <c r="H414" i="1"/>
  <c r="G414" i="1"/>
  <c r="F636" i="4"/>
  <c r="C630" i="1"/>
  <c r="H278" i="9"/>
  <c r="E278" i="9" s="1"/>
  <c r="D984" i="1"/>
  <c r="H8" i="3" s="1"/>
  <c r="M3" i="9" s="1"/>
  <c r="H1152" i="1"/>
  <c r="G1152" i="1"/>
  <c r="H345" i="1"/>
  <c r="G345" i="1"/>
  <c r="C285" i="1"/>
  <c r="F289" i="4"/>
  <c r="D290" i="4"/>
  <c r="D291" i="4"/>
  <c r="D413" i="4"/>
  <c r="F635" i="4"/>
  <c r="C629" i="1"/>
  <c r="F6" i="5"/>
  <c r="N3" i="9"/>
  <c r="K3" i="9"/>
  <c r="I9" i="3"/>
  <c r="E646" i="4"/>
  <c r="D636" i="1"/>
  <c r="E645" i="4"/>
  <c r="D635" i="1"/>
  <c r="H633" i="1"/>
  <c r="G633" i="1"/>
  <c r="E277" i="9" l="1"/>
  <c r="I8" i="3" s="1"/>
  <c r="B278" i="9"/>
  <c r="F291" i="4"/>
  <c r="C287" i="1"/>
  <c r="H403" i="1"/>
  <c r="G403" i="1"/>
  <c r="H629" i="1"/>
  <c r="G629" i="1"/>
  <c r="F290" i="4"/>
  <c r="C286" i="1"/>
  <c r="H984" i="1"/>
  <c r="H630" i="1"/>
  <c r="G630" i="1"/>
  <c r="H402" i="1"/>
  <c r="G402" i="1"/>
  <c r="G984" i="1"/>
  <c r="D415" i="4"/>
  <c r="F413" i="4"/>
  <c r="D414" i="4"/>
  <c r="C408" i="1"/>
  <c r="D640" i="4"/>
  <c r="H285" i="1"/>
  <c r="G285" i="1"/>
  <c r="I18" i="3"/>
  <c r="D639" i="1"/>
  <c r="I19" i="3"/>
  <c r="D640" i="1"/>
  <c r="G408" i="1" l="1"/>
  <c r="H408" i="1"/>
  <c r="H287" i="1"/>
  <c r="G287" i="1"/>
  <c r="F414" i="4"/>
  <c r="C409" i="1"/>
  <c r="G286" i="1"/>
  <c r="H286" i="1"/>
  <c r="C634" i="1"/>
  <c r="D641" i="4"/>
  <c r="D642" i="4"/>
  <c r="F640" i="4"/>
  <c r="F415" i="4"/>
  <c r="C410" i="1"/>
  <c r="G409" i="1" l="1"/>
  <c r="H409" i="1"/>
  <c r="G410" i="1"/>
  <c r="H410" i="1"/>
  <c r="F641" i="4"/>
  <c r="C635" i="1"/>
  <c r="D645" i="4"/>
  <c r="H634" i="1"/>
  <c r="G634" i="1"/>
  <c r="D646" i="4"/>
  <c r="F642" i="4"/>
  <c r="C636" i="1"/>
  <c r="H636" i="1" l="1"/>
  <c r="G636" i="1"/>
  <c r="F645" i="4"/>
  <c r="H18" i="3"/>
  <c r="C639" i="1"/>
  <c r="G276" i="9"/>
  <c r="E276" i="9" s="1"/>
  <c r="B276" i="9" s="1"/>
  <c r="F646" i="4"/>
  <c r="H19" i="3"/>
  <c r="C640" i="1"/>
  <c r="G635" i="1"/>
  <c r="H635" i="1"/>
  <c r="H7" i="3"/>
  <c r="J3" i="9" s="1"/>
  <c r="H274" i="9" l="1"/>
  <c r="H18" i="9"/>
  <c r="H17" i="9"/>
  <c r="J5" i="9"/>
  <c r="K6" i="9"/>
  <c r="I8" i="9"/>
  <c r="J9" i="9"/>
  <c r="I11" i="9"/>
  <c r="J12" i="9"/>
  <c r="K13" i="9"/>
  <c r="M15" i="9"/>
  <c r="G274" i="9"/>
  <c r="G18" i="9"/>
  <c r="G17" i="9"/>
  <c r="K5" i="9"/>
  <c r="I7" i="9"/>
  <c r="J8" i="9"/>
  <c r="K9" i="9"/>
  <c r="J11" i="9"/>
  <c r="K12" i="9"/>
  <c r="G15" i="9"/>
  <c r="G16" i="9"/>
  <c r="I5" i="9"/>
  <c r="J6" i="9"/>
  <c r="I9" i="9"/>
  <c r="I12" i="9"/>
  <c r="L15" i="9"/>
  <c r="M272" i="9"/>
  <c r="J17" i="9"/>
  <c r="M16" i="9"/>
  <c r="I6" i="9"/>
  <c r="J7" i="9"/>
  <c r="K8" i="9"/>
  <c r="J10" i="9"/>
  <c r="K11" i="9"/>
  <c r="I13" i="9"/>
  <c r="H15" i="9"/>
  <c r="H16" i="9"/>
  <c r="L272" i="9"/>
  <c r="I17" i="9"/>
  <c r="K7" i="9"/>
  <c r="K10" i="9"/>
  <c r="J13" i="9"/>
  <c r="L16" i="9"/>
  <c r="H640" i="1"/>
  <c r="G640" i="1"/>
  <c r="G639" i="1"/>
  <c r="H639" i="1"/>
  <c r="F15" i="9" l="1"/>
  <c r="E11" i="9"/>
  <c r="B11" i="9" s="1"/>
  <c r="E18" i="9"/>
  <c r="B18" i="9" s="1"/>
  <c r="F16" i="9"/>
  <c r="F14" i="9" s="1"/>
  <c r="E13" i="9"/>
  <c r="B13" i="9" s="1"/>
  <c r="E274" i="9"/>
  <c r="E20" i="9" s="1"/>
  <c r="I7" i="3" s="1"/>
  <c r="F272" i="9"/>
  <c r="B272" i="9" s="1"/>
  <c r="E7" i="9"/>
  <c r="B7" i="9" s="1"/>
  <c r="E10" i="9"/>
  <c r="B10" i="9" s="1"/>
  <c r="E12" i="9"/>
  <c r="B12" i="9" s="1"/>
  <c r="E16" i="9"/>
  <c r="E17" i="9"/>
  <c r="B17" i="9" s="1"/>
  <c r="E8" i="9"/>
  <c r="B8" i="9" s="1"/>
  <c r="E6" i="9"/>
  <c r="B6" i="9" s="1"/>
  <c r="E5" i="9"/>
  <c r="E9" i="9"/>
  <c r="B9" i="9" s="1"/>
  <c r="E15" i="9"/>
  <c r="B16" i="9" l="1"/>
  <c r="B274" i="9"/>
  <c r="F20" i="9"/>
  <c r="F3" i="9"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<sst xmlns="http://schemas.openxmlformats.org/spreadsheetml/2006/main" count="4374" uniqueCount="3426">
  <si>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</si>
  <si>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</si>
  <si>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</si>
  <si>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</si>
  <si>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</si>
  <si>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</si>
  <si>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</si>
  <si>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</si>
  <si>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</si>
  <si>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</si>
  <si>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</si>
  <si>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</si>
  <si>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</si>
  <si>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</si>
  <si>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</si>
  <si>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</si>
  <si>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</si>
  <si>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</si>
  <si>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</si>
  <si>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</si>
  <si>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</si>
  <si>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</si>
  <si>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</si>
  <si>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</si>
  <si>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</si>
  <si>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</si>
  <si>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</si>
  <si>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</si>
  <si>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</si>
  <si>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</si>
  <si>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</si>
  <si>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MALEŠNICA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</si>
  <si>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</si>
  <si>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</si>
  <si>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</si>
  <si>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</si>
  <si>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</si>
  <si>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</si>
  <si>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</si>
  <si>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</si>
  <si>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</si>
  <si>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</si>
  <si>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</si>
  <si>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</si>
  <si>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</si>
  <si>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</si>
  <si>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</si>
  <si>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</si>
  <si>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</si>
  <si>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15294 - OSNOVNA ŠKOLA MALEŠNICA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</si>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</sst>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3133186.3600000008</v>
      </c>
      <c r="D2" s="6">
        <f>'PR-RAS'!E6</f>
        <v>3815982.24</v>
      </c>
      <c r="E2" s="6">
        <v>0</v>
      </c>
      <c r="F2" s="6">
        <v>0</v>
      </c>
      <c r="G2" s="7">
        <f t="shared" ref="G2:G264" si="0">(B2/1000)*(C2*1+D2*2)</f>
        <v>10765.150840000002</v>
      </c>
      <c r="H2" s="7">
        <f t="shared" ref="H2:H264" si="1">ABS(C2-ROUND(C2,0))+ABS(D2-ROUND(D2,0))</f>
        <v>0.60000000102445483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2407930.3100000005</v>
      </c>
      <c r="D46" s="1">
        <f>'PR-RAS'!E50</f>
        <v>2950864.35</v>
      </c>
      <c r="E46" s="1">
        <v>0</v>
      </c>
      <c r="F46" s="1">
        <v>0</v>
      </c>
      <c r="G46" s="2">
        <f t="shared" si="0"/>
        <v>373934.65545000002</v>
      </c>
      <c r="H46" s="2">
        <f t="shared" si="1"/>
        <v>0.6600000006146729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2354668.0900000003</v>
      </c>
      <c r="D64" s="1">
        <f>'PR-RAS'!E68</f>
        <v>2893579.81</v>
      </c>
      <c r="E64" s="1">
        <v>0</v>
      </c>
      <c r="F64" s="1">
        <v>0</v>
      </c>
      <c r="G64" s="2">
        <f t="shared" si="0"/>
        <v>512935.14573000005</v>
      </c>
      <c r="H64" s="2">
        <f t="shared" si="1"/>
        <v>0.28000000026077032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2279103.14</v>
      </c>
      <c r="D65" s="1">
        <f>'PR-RAS'!E69</f>
        <v>2806858.43</v>
      </c>
      <c r="E65" s="1">
        <v>0</v>
      </c>
      <c r="F65" s="1">
        <v>0</v>
      </c>
      <c r="G65" s="2">
        <f t="shared" si="0"/>
        <v>505140.48000000004</v>
      </c>
      <c r="H65" s="2">
        <f t="shared" si="1"/>
        <v>0.57000000029802322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75564.95</v>
      </c>
      <c r="D66" s="1">
        <f>'PR-RAS'!E70</f>
        <v>86721.38</v>
      </c>
      <c r="E66" s="1">
        <v>0</v>
      </c>
      <c r="F66" s="1">
        <v>0</v>
      </c>
      <c r="G66" s="2">
        <f t="shared" si="0"/>
        <v>16185.501150000002</v>
      </c>
      <c r="H66" s="2">
        <f t="shared" si="1"/>
        <v>0.430000000007567</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53262.22</v>
      </c>
      <c r="D73" s="1">
        <f>'PR-RAS'!E77</f>
        <v>57284.54</v>
      </c>
      <c r="E73" s="1">
        <v>0</v>
      </c>
      <c r="F73" s="1">
        <v>0</v>
      </c>
      <c r="G73" s="2">
        <f t="shared" si="0"/>
        <v>12083.853599999999</v>
      </c>
      <c r="H73" s="2">
        <f t="shared" si="1"/>
        <v>0.68000000000029104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480</v>
      </c>
      <c r="D74" s="1">
        <f>'PR-RAS'!E78</f>
        <v>516</v>
      </c>
      <c r="E74" s="1">
        <v>0</v>
      </c>
      <c r="F74" s="1">
        <v>0</v>
      </c>
      <c r="G74" s="2">
        <f t="shared" si="0"/>
        <v>110.37599999999999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52782.22</v>
      </c>
      <c r="D76" s="1">
        <f>'PR-RAS'!E80</f>
        <v>56768.54</v>
      </c>
      <c r="E76" s="1">
        <v>0</v>
      </c>
      <c r="F76" s="1">
        <v>0</v>
      </c>
      <c r="G76" s="2">
        <f t="shared" si="0"/>
        <v>12473.947499999998</v>
      </c>
      <c r="H76" s="2">
        <f t="shared" si="1"/>
        <v>0.68000000000029104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36.619999999999997</v>
      </c>
      <c r="D78" s="1">
        <f>'PR-RAS'!E82</f>
        <v>117.66</v>
      </c>
      <c r="E78" s="1">
        <v>0</v>
      </c>
      <c r="F78" s="1">
        <v>0</v>
      </c>
      <c r="G78" s="2">
        <f t="shared" si="0"/>
        <v>20.93938</v>
      </c>
      <c r="H78" s="2">
        <f t="shared" si="1"/>
        <v>0.72000000000000597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36.619999999999997</v>
      </c>
      <c r="D79" s="1">
        <f>'PR-RAS'!E83</f>
        <v>117.66</v>
      </c>
      <c r="E79" s="1">
        <v>0</v>
      </c>
      <c r="F79" s="1">
        <v>0</v>
      </c>
      <c r="G79" s="2">
        <f t="shared" si="0"/>
        <v>21.211320000000001</v>
      </c>
      <c r="H79" s="2">
        <f t="shared" si="1"/>
        <v>0.72000000000000597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36.619999999999997</v>
      </c>
      <c r="D81" s="1">
        <f>'PR-RAS'!E85</f>
        <v>117.66</v>
      </c>
      <c r="E81" s="1">
        <v>0</v>
      </c>
      <c r="F81" s="1">
        <v>0</v>
      </c>
      <c r="G81" s="2">
        <f t="shared" si="0"/>
        <v>21.755199999999999</v>
      </c>
      <c r="H81" s="2">
        <f t="shared" si="1"/>
        <v>0.72000000000000597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118298.25</v>
      </c>
      <c r="D102" s="1">
        <f>'PR-RAS'!E106</f>
        <v>117923.47</v>
      </c>
      <c r="E102" s="1">
        <v>0</v>
      </c>
      <c r="F102" s="1">
        <v>0</v>
      </c>
      <c r="G102" s="2">
        <f t="shared" si="0"/>
        <v>35768.664190000003</v>
      </c>
      <c r="H102" s="2">
        <f t="shared" si="1"/>
        <v>0.72000000000116415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118298.25</v>
      </c>
      <c r="D108" s="1">
        <f>'PR-RAS'!E112</f>
        <v>117923.47</v>
      </c>
      <c r="E108" s="1">
        <v>0</v>
      </c>
      <c r="F108" s="1">
        <v>0</v>
      </c>
      <c r="G108" s="2">
        <f t="shared" si="0"/>
        <v>37893.535329999999</v>
      </c>
      <c r="H108" s="2">
        <f t="shared" si="1"/>
        <v>0.72000000000116415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118298.25</v>
      </c>
      <c r="D113" s="1">
        <f>'PR-RAS'!E117</f>
        <v>117923.47</v>
      </c>
      <c r="E113" s="1">
        <v>0</v>
      </c>
      <c r="F113" s="1">
        <v>0</v>
      </c>
      <c r="G113" s="2">
        <f t="shared" si="0"/>
        <v>39664.261279999999</v>
      </c>
      <c r="H113" s="2">
        <f t="shared" si="1"/>
        <v>0.72000000000116415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21321.79</v>
      </c>
      <c r="D120" s="1">
        <f>'PR-RAS'!E124</f>
        <v>23757.09</v>
      </c>
      <c r="E120" s="1">
        <v>0</v>
      </c>
      <c r="F120" s="1">
        <v>0</v>
      </c>
      <c r="G120" s="2">
        <f t="shared" si="0"/>
        <v>8191.4804299999996</v>
      </c>
      <c r="H120" s="2">
        <f t="shared" si="1"/>
        <v>0.2999999999992724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16976.11</v>
      </c>
      <c r="D121" s="1">
        <f>'PR-RAS'!E125</f>
        <v>17847.09</v>
      </c>
      <c r="E121" s="1">
        <v>0</v>
      </c>
      <c r="F121" s="1">
        <v>0</v>
      </c>
      <c r="G121" s="2">
        <f t="shared" si="0"/>
        <v>6320.4348</v>
      </c>
      <c r="H121" s="2">
        <f t="shared" si="1"/>
        <v>0.2000000000007276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5328</v>
      </c>
      <c r="D122" s="1">
        <f>'PR-RAS'!E126</f>
        <v>4679.07</v>
      </c>
      <c r="E122" s="1">
        <v>0</v>
      </c>
      <c r="F122" s="1">
        <v>0</v>
      </c>
      <c r="G122" s="2">
        <f t="shared" si="0"/>
        <v>1777.0229399999998</v>
      </c>
      <c r="H122" s="2">
        <f t="shared" si="1"/>
        <v>6.9999999999708962E-2</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11648.11</v>
      </c>
      <c r="D123" s="1">
        <f>'PR-RAS'!E127</f>
        <v>13168.02</v>
      </c>
      <c r="E123" s="1">
        <v>0</v>
      </c>
      <c r="F123" s="1">
        <v>0</v>
      </c>
      <c r="G123" s="2">
        <f t="shared" si="0"/>
        <v>4634.0663000000004</v>
      </c>
      <c r="H123" s="2">
        <f t="shared" si="1"/>
        <v>0.13000000000101863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4345.68</v>
      </c>
      <c r="D124" s="1">
        <f>'PR-RAS'!E128</f>
        <v>5910</v>
      </c>
      <c r="E124" s="1">
        <v>0</v>
      </c>
      <c r="F124" s="1">
        <v>0</v>
      </c>
      <c r="G124" s="2">
        <f t="shared" si="0"/>
        <v>1988.3786399999999</v>
      </c>
      <c r="H124" s="2">
        <f t="shared" si="1"/>
        <v>0.31999999999970896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4345.68</v>
      </c>
      <c r="D125" s="1">
        <f>'PR-RAS'!E129</f>
        <v>5910</v>
      </c>
      <c r="E125" s="1">
        <v>0</v>
      </c>
      <c r="F125" s="1">
        <v>0</v>
      </c>
      <c r="G125" s="2">
        <f t="shared" si="0"/>
        <v>2004.54432</v>
      </c>
      <c r="H125" s="2">
        <f t="shared" si="1"/>
        <v>0.31999999999970896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585599.39</v>
      </c>
      <c r="D129" s="1">
        <f>'PR-RAS'!E133</f>
        <v>723319.67</v>
      </c>
      <c r="E129" s="1">
        <v>0</v>
      </c>
      <c r="F129" s="1">
        <v>0</v>
      </c>
      <c r="G129" s="2">
        <f t="shared" si="0"/>
        <v>260126.55744</v>
      </c>
      <c r="H129" s="2">
        <f t="shared" si="1"/>
        <v>0.71999999997206032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585599.39</v>
      </c>
      <c r="D130" s="1">
        <f>'PR-RAS'!E134</f>
        <v>723319.67</v>
      </c>
      <c r="E130" s="1">
        <v>0</v>
      </c>
      <c r="F130" s="1">
        <v>0</v>
      </c>
      <c r="G130" s="2">
        <f t="shared" si="0"/>
        <v>262158.79616999999</v>
      </c>
      <c r="H130" s="2">
        <f t="shared" si="1"/>
        <v>0.71999999997206032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565703.71</v>
      </c>
      <c r="D131" s="1">
        <f>'PR-RAS'!E135</f>
        <v>701657.42</v>
      </c>
      <c r="E131" s="1">
        <v>0</v>
      </c>
      <c r="F131" s="1">
        <v>0</v>
      </c>
      <c r="G131" s="2">
        <f t="shared" si="0"/>
        <v>255972.41150000002</v>
      </c>
      <c r="H131" s="2">
        <f t="shared" si="1"/>
        <v>0.71000000007916242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19895.68</v>
      </c>
      <c r="D132" s="1">
        <f>'PR-RAS'!E136</f>
        <v>21662.25</v>
      </c>
      <c r="E132" s="1">
        <v>0</v>
      </c>
      <c r="F132" s="1">
        <v>0</v>
      </c>
      <c r="G132" s="2">
        <f t="shared" si="0"/>
        <v>8281.8435800000007</v>
      </c>
      <c r="H132" s="2">
        <f t="shared" si="1"/>
        <v>0.56999999999970896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2929805.44</v>
      </c>
      <c r="D147" s="1">
        <f>'PR-RAS'!E151</f>
        <v>3662719.9200000004</v>
      </c>
      <c r="E147" s="1">
        <v>0</v>
      </c>
      <c r="F147" s="1">
        <v>0</v>
      </c>
      <c r="G147" s="2">
        <f t="shared" si="0"/>
        <v>1497265.81088</v>
      </c>
      <c r="H147" s="2">
        <f t="shared" si="1"/>
        <v>0.51999999955296516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2401014.5499999998</v>
      </c>
      <c r="D148" s="1">
        <f>'PR-RAS'!E152</f>
        <v>3018469.83</v>
      </c>
      <c r="E148" s="1">
        <v>0</v>
      </c>
      <c r="F148" s="1">
        <v>0</v>
      </c>
      <c r="G148" s="2">
        <f t="shared" si="0"/>
        <v>1240379.26887</v>
      </c>
      <c r="H148" s="2">
        <f t="shared" si="1"/>
        <v>0.62000000011175871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1993814.61</v>
      </c>
      <c r="D149" s="1">
        <f>'PR-RAS'!E153</f>
        <v>2516729.9900000002</v>
      </c>
      <c r="E149" s="1">
        <v>0</v>
      </c>
      <c r="F149" s="1">
        <v>0</v>
      </c>
      <c r="G149" s="2">
        <f t="shared" si="0"/>
        <v>1040036.6393200001</v>
      </c>
      <c r="H149" s="2">
        <f t="shared" si="1"/>
        <v>0.3999999996740371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1944701.7</v>
      </c>
      <c r="D150" s="1">
        <f>'PR-RAS'!E154</f>
        <v>2491750.4300000002</v>
      </c>
      <c r="E150" s="1">
        <v>0</v>
      </c>
      <c r="F150" s="1">
        <v>0</v>
      </c>
      <c r="G150" s="2">
        <f t="shared" si="0"/>
        <v>1032302.1814400001</v>
      </c>
      <c r="H150" s="2">
        <f t="shared" si="1"/>
        <v>0.73000000021420419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39207.839999999997</v>
      </c>
      <c r="D152" s="1">
        <f>'PR-RAS'!E156</f>
        <v>21917.74</v>
      </c>
      <c r="E152" s="1">
        <v>0</v>
      </c>
      <c r="F152" s="1">
        <v>0</v>
      </c>
      <c r="G152" s="2">
        <f t="shared" si="0"/>
        <v>12539.54132</v>
      </c>
      <c r="H152" s="2">
        <f t="shared" si="1"/>
        <v>0.42000000000189175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9905.07</v>
      </c>
      <c r="D153" s="1">
        <f>'PR-RAS'!E157</f>
        <v>3061.82</v>
      </c>
      <c r="E153" s="1">
        <v>0</v>
      </c>
      <c r="F153" s="1">
        <v>0</v>
      </c>
      <c r="G153" s="2">
        <f t="shared" si="0"/>
        <v>2436.3639199999998</v>
      </c>
      <c r="H153" s="2">
        <f t="shared" si="1"/>
        <v>0.24999999999954525</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99558.68</v>
      </c>
      <c r="D154" s="1">
        <f>'PR-RAS'!E158</f>
        <v>118235.73</v>
      </c>
      <c r="E154" s="1">
        <v>0</v>
      </c>
      <c r="F154" s="1">
        <v>0</v>
      </c>
      <c r="G154" s="2">
        <f t="shared" si="0"/>
        <v>51412.611420000001</v>
      </c>
      <c r="H154" s="2">
        <f t="shared" si="1"/>
        <v>0.59000000001105946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307641.26</v>
      </c>
      <c r="D155" s="1">
        <f>'PR-RAS'!E159</f>
        <v>383504.11</v>
      </c>
      <c r="E155" s="1">
        <v>0</v>
      </c>
      <c r="F155" s="1">
        <v>0</v>
      </c>
      <c r="G155" s="2">
        <f t="shared" si="0"/>
        <v>165496.01991999999</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307434.23</v>
      </c>
      <c r="D157" s="1">
        <f>'PR-RAS'!E161</f>
        <v>382062.61</v>
      </c>
      <c r="E157" s="1">
        <v>0</v>
      </c>
      <c r="F157" s="1">
        <v>0</v>
      </c>
      <c r="G157" s="2">
        <f t="shared" si="0"/>
        <v>167163.27419999999</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207.03</v>
      </c>
      <c r="D158" s="1">
        <f>'PR-RAS'!E162</f>
        <v>1441.5</v>
      </c>
      <c r="E158" s="1">
        <v>0</v>
      </c>
      <c r="F158" s="1">
        <v>0</v>
      </c>
      <c r="G158" s="2">
        <f t="shared" si="0"/>
        <v>485.13471000000004</v>
      </c>
      <c r="H158" s="2">
        <f t="shared" si="1"/>
        <v>0.53000000000000114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443024.81000000006</v>
      </c>
      <c r="D159" s="1">
        <f>'PR-RAS'!E163</f>
        <v>544202.89999999991</v>
      </c>
      <c r="E159" s="1">
        <v>0</v>
      </c>
      <c r="F159" s="1">
        <v>0</v>
      </c>
      <c r="G159" s="2">
        <f t="shared" si="0"/>
        <v>241966.03637999998</v>
      </c>
      <c r="H159" s="2">
        <f t="shared" si="1"/>
        <v>0.2900000000372529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49931.13</v>
      </c>
      <c r="D160" s="1">
        <f>'PR-RAS'!E164</f>
        <v>64157.630000000005</v>
      </c>
      <c r="E160" s="1">
        <v>0</v>
      </c>
      <c r="F160" s="1">
        <v>0</v>
      </c>
      <c r="G160" s="2">
        <f t="shared" si="0"/>
        <v>28341.176010000003</v>
      </c>
      <c r="H160" s="2">
        <f t="shared" si="1"/>
        <v>0.49999999999272404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8452.92</v>
      </c>
      <c r="D161" s="1">
        <f>'PR-RAS'!E165</f>
        <v>15805.54</v>
      </c>
      <c r="E161" s="1">
        <v>0</v>
      </c>
      <c r="F161" s="1">
        <v>0</v>
      </c>
      <c r="G161" s="2">
        <f t="shared" si="0"/>
        <v>6410.24</v>
      </c>
      <c r="H161" s="2">
        <f t="shared" si="1"/>
        <v>0.53999999999905413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39422.31</v>
      </c>
      <c r="D162" s="1">
        <f>'PR-RAS'!E166</f>
        <v>42546.54</v>
      </c>
      <c r="E162" s="1">
        <v>0</v>
      </c>
      <c r="F162" s="1">
        <v>0</v>
      </c>
      <c r="G162" s="2">
        <f t="shared" si="0"/>
        <v>20046.977790000001</v>
      </c>
      <c r="H162" s="2">
        <f t="shared" si="1"/>
        <v>0.76999999999679858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2055.9</v>
      </c>
      <c r="D163" s="1">
        <f>'PR-RAS'!E167</f>
        <v>5247.55</v>
      </c>
      <c r="E163" s="1">
        <v>0</v>
      </c>
      <c r="F163" s="1">
        <v>0</v>
      </c>
      <c r="G163" s="2">
        <f t="shared" si="0"/>
        <v>2033.2620000000002</v>
      </c>
      <c r="H163" s="2">
        <f t="shared" si="1"/>
        <v>0.54999999999972715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558</v>
      </c>
      <c r="E164" s="1">
        <v>0</v>
      </c>
      <c r="F164" s="1">
        <v>0</v>
      </c>
      <c r="G164" s="2">
        <f t="shared" si="0"/>
        <v>181.90800000000002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311273.65000000002</v>
      </c>
      <c r="D165" s="1">
        <f>'PR-RAS'!E169</f>
        <v>361470.92999999993</v>
      </c>
      <c r="E165" s="1">
        <v>0</v>
      </c>
      <c r="F165" s="1">
        <v>0</v>
      </c>
      <c r="G165" s="2">
        <f t="shared" si="0"/>
        <v>169611.34363999998</v>
      </c>
      <c r="H165" s="2">
        <f t="shared" si="1"/>
        <v>0.42000000004190952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40434.720000000001</v>
      </c>
      <c r="D166" s="1">
        <f>'PR-RAS'!E170</f>
        <v>40570.32</v>
      </c>
      <c r="E166" s="1">
        <v>0</v>
      </c>
      <c r="F166" s="1">
        <v>0</v>
      </c>
      <c r="G166" s="2">
        <f t="shared" si="0"/>
        <v>20059.934400000002</v>
      </c>
      <c r="H166" s="2">
        <f t="shared" si="1"/>
        <v>0.59999999999854481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173019.07</v>
      </c>
      <c r="D167" s="1">
        <f>'PR-RAS'!E171</f>
        <v>207103.16</v>
      </c>
      <c r="E167" s="1">
        <v>0</v>
      </c>
      <c r="F167" s="1">
        <v>0</v>
      </c>
      <c r="G167" s="2">
        <f t="shared" si="0"/>
        <v>97479.414740000007</v>
      </c>
      <c r="H167" s="2">
        <f t="shared" si="1"/>
        <v>0.23000000001047738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75784.210000000006</v>
      </c>
      <c r="D168" s="1">
        <f>'PR-RAS'!E172</f>
        <v>75347.37</v>
      </c>
      <c r="E168" s="1">
        <v>0</v>
      </c>
      <c r="F168" s="1">
        <v>0</v>
      </c>
      <c r="G168" s="2">
        <f t="shared" si="0"/>
        <v>37821.984650000006</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17287.400000000001</v>
      </c>
      <c r="D169" s="1">
        <f>'PR-RAS'!E173</f>
        <v>20510.54</v>
      </c>
      <c r="E169" s="1">
        <v>0</v>
      </c>
      <c r="F169" s="1">
        <v>0</v>
      </c>
      <c r="G169" s="2">
        <f t="shared" si="0"/>
        <v>9795.8246400000007</v>
      </c>
      <c r="H169" s="2">
        <f t="shared" si="1"/>
        <v>0.86000000000058208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3380.07</v>
      </c>
      <c r="D170" s="1">
        <f>'PR-RAS'!E174</f>
        <v>15324.73</v>
      </c>
      <c r="E170" s="1">
        <v>0</v>
      </c>
      <c r="F170" s="1">
        <v>0</v>
      </c>
      <c r="G170" s="2">
        <f t="shared" si="0"/>
        <v>5750.9905699999999</v>
      </c>
      <c r="H170" s="2">
        <f t="shared" si="1"/>
        <v>0.34000000000060027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1368.18</v>
      </c>
      <c r="D172" s="1">
        <f>'PR-RAS'!E176</f>
        <v>2614.81</v>
      </c>
      <c r="E172" s="1">
        <v>0</v>
      </c>
      <c r="F172" s="1">
        <v>0</v>
      </c>
      <c r="G172" s="2">
        <f t="shared" si="0"/>
        <v>1128.2238000000002</v>
      </c>
      <c r="H172" s="2">
        <f t="shared" si="1"/>
        <v>0.37000000000011823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68813.75</v>
      </c>
      <c r="D173" s="1">
        <f>'PR-RAS'!E177</f>
        <v>107440.38000000002</v>
      </c>
      <c r="E173" s="1">
        <v>0</v>
      </c>
      <c r="F173" s="1">
        <v>0</v>
      </c>
      <c r="G173" s="2">
        <f t="shared" si="0"/>
        <v>48795.455719999998</v>
      </c>
      <c r="H173" s="2">
        <f t="shared" si="1"/>
        <v>0.63000000001920853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24036.74</v>
      </c>
      <c r="D174" s="1">
        <f>'PR-RAS'!E178</f>
        <v>28951.34</v>
      </c>
      <c r="E174" s="1">
        <v>0</v>
      </c>
      <c r="F174" s="1">
        <v>0</v>
      </c>
      <c r="G174" s="2">
        <f t="shared" si="0"/>
        <v>14175.519659999998</v>
      </c>
      <c r="H174" s="2">
        <f t="shared" si="1"/>
        <v>0.59999999999854481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6654.76</v>
      </c>
      <c r="D175" s="1">
        <f>'PR-RAS'!E179</f>
        <v>46499.69</v>
      </c>
      <c r="E175" s="1">
        <v>0</v>
      </c>
      <c r="F175" s="1">
        <v>0</v>
      </c>
      <c r="G175" s="2">
        <f t="shared" si="0"/>
        <v>17339.820359999998</v>
      </c>
      <c r="H175" s="2">
        <f t="shared" si="1"/>
        <v>0.54999999999745341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568.08000000000004</v>
      </c>
      <c r="D176" s="1">
        <f>'PR-RAS'!E180</f>
        <v>431.25</v>
      </c>
      <c r="E176" s="1">
        <v>0</v>
      </c>
      <c r="F176" s="1">
        <v>0</v>
      </c>
      <c r="G176" s="2">
        <f t="shared" si="0"/>
        <v>250.35149999999996</v>
      </c>
      <c r="H176" s="2">
        <f t="shared" si="1"/>
        <v>0.33000000000004093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18120.87</v>
      </c>
      <c r="D177" s="1">
        <f>'PR-RAS'!E181</f>
        <v>18974.13</v>
      </c>
      <c r="E177" s="1">
        <v>0</v>
      </c>
      <c r="F177" s="1">
        <v>0</v>
      </c>
      <c r="G177" s="2">
        <f t="shared" si="0"/>
        <v>9868.1668800000007</v>
      </c>
      <c r="H177" s="2">
        <f t="shared" si="1"/>
        <v>0.26000000000203727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9496.8799999999992</v>
      </c>
      <c r="D179" s="1">
        <f>'PR-RAS'!E183</f>
        <v>4600.55</v>
      </c>
      <c r="E179" s="1">
        <v>0</v>
      </c>
      <c r="F179" s="1">
        <v>0</v>
      </c>
      <c r="G179" s="2">
        <f t="shared" si="0"/>
        <v>3328.2404399999996</v>
      </c>
      <c r="H179" s="2">
        <f t="shared" si="1"/>
        <v>0.57000000000061846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4339.54</v>
      </c>
      <c r="D180" s="1">
        <f>'PR-RAS'!E184</f>
        <v>1385.71</v>
      </c>
      <c r="E180" s="1">
        <v>0</v>
      </c>
      <c r="F180" s="1">
        <v>0</v>
      </c>
      <c r="G180" s="2">
        <f t="shared" si="0"/>
        <v>1272.86184</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5136.2700000000004</v>
      </c>
      <c r="D181" s="1">
        <f>'PR-RAS'!E185</f>
        <v>5787.41</v>
      </c>
      <c r="E181" s="1">
        <v>0</v>
      </c>
      <c r="F181" s="1">
        <v>0</v>
      </c>
      <c r="G181" s="2">
        <f t="shared" si="0"/>
        <v>3007.9962</v>
      </c>
      <c r="H181" s="2">
        <f t="shared" si="1"/>
        <v>0.68000000000029104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460.61</v>
      </c>
      <c r="D182" s="1">
        <f>'PR-RAS'!E186</f>
        <v>810.3</v>
      </c>
      <c r="E182" s="1">
        <v>0</v>
      </c>
      <c r="F182" s="1">
        <v>0</v>
      </c>
      <c r="G182" s="2">
        <f t="shared" si="0"/>
        <v>376.69900999999999</v>
      </c>
      <c r="H182" s="2">
        <f t="shared" si="1"/>
        <v>0.68999999999994088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13006.279999999999</v>
      </c>
      <c r="D184" s="1">
        <f>'PR-RAS'!E188</f>
        <v>11133.96</v>
      </c>
      <c r="E184" s="1">
        <v>0</v>
      </c>
      <c r="F184" s="1">
        <v>0</v>
      </c>
      <c r="G184" s="2">
        <f t="shared" si="0"/>
        <v>6455.1785999999993</v>
      </c>
      <c r="H184" s="2">
        <f t="shared" si="1"/>
        <v>0.31999999999970896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5547.19</v>
      </c>
      <c r="D185" s="1">
        <f>'PR-RAS'!E189</f>
        <v>2801.52</v>
      </c>
      <c r="E185" s="1">
        <v>0</v>
      </c>
      <c r="F185" s="1">
        <v>0</v>
      </c>
      <c r="G185" s="2">
        <f t="shared" si="0"/>
        <v>2051.6423199999999</v>
      </c>
      <c r="H185" s="2">
        <f t="shared" si="1"/>
        <v>0.66999999999961801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1306.58</v>
      </c>
      <c r="D187" s="1">
        <f>'PR-RAS'!E191</f>
        <v>801.6</v>
      </c>
      <c r="E187" s="1">
        <v>0</v>
      </c>
      <c r="F187" s="1">
        <v>0</v>
      </c>
      <c r="G187" s="2">
        <f t="shared" si="0"/>
        <v>541.21907999999996</v>
      </c>
      <c r="H187" s="2">
        <f t="shared" si="1"/>
        <v>0.82000000000005002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2429.13</v>
      </c>
      <c r="D189" s="1">
        <f>'PR-RAS'!E193</f>
        <v>3987.85</v>
      </c>
      <c r="E189" s="1">
        <v>0</v>
      </c>
      <c r="F189" s="1">
        <v>0</v>
      </c>
      <c r="G189" s="2">
        <f t="shared" si="0"/>
        <v>1956.1080400000001</v>
      </c>
      <c r="H189" s="2">
        <f t="shared" si="1"/>
        <v>0.28000000000020009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3670.29</v>
      </c>
      <c r="D191" s="1">
        <f>'PR-RAS'!E195</f>
        <v>3489.9</v>
      </c>
      <c r="E191" s="1">
        <v>0</v>
      </c>
      <c r="F191" s="1">
        <v>0</v>
      </c>
      <c r="G191" s="2">
        <f t="shared" si="0"/>
        <v>2023.5171</v>
      </c>
      <c r="H191" s="2">
        <f t="shared" si="1"/>
        <v>0.38999999999987267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2214.0700000000002</v>
      </c>
      <c r="D192" s="1">
        <f>'PR-RAS'!E196</f>
        <v>2537.4899999999998</v>
      </c>
      <c r="E192" s="1">
        <v>0</v>
      </c>
      <c r="F192" s="1">
        <v>0</v>
      </c>
      <c r="G192" s="2">
        <f t="shared" si="0"/>
        <v>1392.2085499999998</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2214.0700000000002</v>
      </c>
      <c r="D206" s="1">
        <f>'PR-RAS'!E210</f>
        <v>2537.4899999999998</v>
      </c>
      <c r="E206" s="1">
        <v>0</v>
      </c>
      <c r="F206" s="1">
        <v>0</v>
      </c>
      <c r="G206" s="2">
        <f t="shared" si="0"/>
        <v>1494.2552499999997</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2072.4499999999998</v>
      </c>
      <c r="D207" s="1">
        <f>'PR-RAS'!E211</f>
        <v>2537.4899999999998</v>
      </c>
      <c r="E207" s="1">
        <v>0</v>
      </c>
      <c r="F207" s="1">
        <v>0</v>
      </c>
      <c r="G207" s="2">
        <f t="shared" si="0"/>
        <v>1472.3705799999998</v>
      </c>
      <c r="H207" s="2">
        <f t="shared" si="1"/>
        <v>0.93999999999959982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92.51</v>
      </c>
      <c r="D209" s="1">
        <f>'PR-RAS'!E213</f>
        <v>0</v>
      </c>
      <c r="E209" s="1">
        <v>0</v>
      </c>
      <c r="F209" s="1">
        <v>0</v>
      </c>
      <c r="G209" s="2">
        <f t="shared" si="0"/>
        <v>19.242080000000001</v>
      </c>
      <c r="H209" s="2">
        <f t="shared" si="1"/>
        <v>0.48999999999999488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49.11</v>
      </c>
      <c r="D210" s="1">
        <f>'PR-RAS'!E214</f>
        <v>0</v>
      </c>
      <c r="E210" s="1">
        <v>0</v>
      </c>
      <c r="F210" s="1">
        <v>0</v>
      </c>
      <c r="G210" s="2">
        <f t="shared" si="0"/>
        <v>10.26399</v>
      </c>
      <c r="H210" s="2">
        <f t="shared" si="1"/>
        <v>0.10999999999999943</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80962.91</v>
      </c>
      <c r="D248" s="1">
        <f>'PR-RAS'!E252</f>
        <v>94918.39</v>
      </c>
      <c r="E248" s="1">
        <v>0</v>
      </c>
      <c r="F248" s="1">
        <v>0</v>
      </c>
      <c r="G248" s="2">
        <f t="shared" si="0"/>
        <v>66887.523430000001</v>
      </c>
      <c r="H248" s="2">
        <f t="shared" si="1"/>
        <v>0.47999999999592546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80962.91</v>
      </c>
      <c r="D255" s="1">
        <f>'PR-RAS'!E259</f>
        <v>94918.39</v>
      </c>
      <c r="E255" s="1">
        <v>0</v>
      </c>
      <c r="F255" s="1">
        <v>0</v>
      </c>
      <c r="G255" s="2">
        <f t="shared" si="0"/>
        <v>68783.12126</v>
      </c>
      <c r="H255" s="2">
        <f t="shared" si="1"/>
        <v>0.47999999999592546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80962.91</v>
      </c>
      <c r="D257" s="1">
        <f>'PR-RAS'!E261</f>
        <v>94918.39</v>
      </c>
      <c r="E257" s="1">
        <v>0</v>
      </c>
      <c r="F257" s="1">
        <v>0</v>
      </c>
      <c r="G257" s="2">
        <f t="shared" si="0"/>
        <v>69324.72064</v>
      </c>
      <c r="H257" s="2">
        <f t="shared" si="1"/>
        <v>0.47999999999592546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2589.1</v>
      </c>
      <c r="D259" s="1">
        <f>'PR-RAS'!E263</f>
        <v>2591.31</v>
      </c>
      <c r="E259" s="1">
        <v>0</v>
      </c>
      <c r="F259" s="1">
        <v>0</v>
      </c>
      <c r="G259" s="2">
        <f t="shared" si="0"/>
        <v>2005.10376</v>
      </c>
      <c r="H259" s="2">
        <f t="shared" si="1"/>
        <v>0.40999999999985448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2589.1</v>
      </c>
      <c r="D260" s="1">
        <f>'PR-RAS'!E264</f>
        <v>2591.31</v>
      </c>
      <c r="E260" s="1">
        <v>0</v>
      </c>
      <c r="F260" s="1">
        <v>0</v>
      </c>
      <c r="G260" s="2">
        <f t="shared" si="0"/>
        <v>2012.8754799999999</v>
      </c>
      <c r="H260" s="2">
        <f t="shared" si="1"/>
        <v>0.40999999999985448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2589.1</v>
      </c>
      <c r="D262" s="1">
        <f>'PR-RAS'!E266</f>
        <v>2591.31</v>
      </c>
      <c r="E262" s="1">
        <v>0</v>
      </c>
      <c r="F262" s="1">
        <v>0</v>
      </c>
      <c r="G262" s="2">
        <f t="shared" si="0"/>
        <v>2028.4189199999998</v>
      </c>
      <c r="H262" s="2">
        <f t="shared" si="1"/>
        <v>0.40999999999985448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2929805.44</v>
      </c>
      <c r="D285" s="1">
        <f>'PR-RAS'!E289</f>
        <v>3662719.9200000004</v>
      </c>
      <c r="E285" s="1">
        <v>0</v>
      </c>
      <c r="F285" s="1">
        <v>0</v>
      </c>
      <c r="G285" s="2">
        <f t="shared" si="8"/>
        <v>2912489.6595200002</v>
      </c>
      <c r="H285" s="2">
        <f t="shared" si="9"/>
        <v>0.51999999955296516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203380.92000000086</v>
      </c>
      <c r="D286" s="1">
        <f>'PR-RAS'!E290</f>
        <v>153262.31999999983</v>
      </c>
      <c r="E286" s="1">
        <v>0</v>
      </c>
      <c r="F286" s="1">
        <v>0</v>
      </c>
      <c r="G286" s="2">
        <f t="shared" si="8"/>
        <v>145323.08460000015</v>
      </c>
      <c r="H286" s="2">
        <f t="shared" si="9"/>
        <v>0.39999999897554517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224612.43</v>
      </c>
      <c r="D288" s="1">
        <f>'PR-RAS'!E292</f>
        <v>451131.96</v>
      </c>
      <c r="E288" s="1">
        <v>0</v>
      </c>
      <c r="F288" s="1">
        <v>0</v>
      </c>
      <c r="G288" s="2">
        <f t="shared" si="8"/>
        <v>323413.51244999998</v>
      </c>
      <c r="H288" s="2">
        <f t="shared" si="9"/>
        <v>0.46999999997206032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23674.61</v>
      </c>
      <c r="D290" s="1">
        <f>'PR-RAS'!E294</f>
        <v>24120.66</v>
      </c>
      <c r="E290" s="1">
        <v>0</v>
      </c>
      <c r="F290" s="1">
        <v>0</v>
      </c>
      <c r="G290" s="2">
        <f t="shared" si="8"/>
        <v>20783.703769999996</v>
      </c>
      <c r="H290" s="2">
        <f t="shared" si="9"/>
        <v>0.72999999999956344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4460.2</v>
      </c>
      <c r="D291" s="1">
        <f>'PR-RAS'!E295</f>
        <v>5861.5</v>
      </c>
      <c r="E291" s="1">
        <v>0</v>
      </c>
      <c r="F291" s="1">
        <v>0</v>
      </c>
      <c r="G291" s="2">
        <f t="shared" si="8"/>
        <v>4693.1279999999997</v>
      </c>
      <c r="H291" s="2">
        <f t="shared" si="9"/>
        <v>0.6999999999998181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103056.04</v>
      </c>
      <c r="D345" s="1">
        <f>'PR-RAS'!E350</f>
        <v>114821.57</v>
      </c>
      <c r="E345" s="1">
        <v>0</v>
      </c>
      <c r="F345" s="1">
        <v>0</v>
      </c>
      <c r="G345" s="2">
        <f t="shared" si="8"/>
        <v>114448.51791999998</v>
      </c>
      <c r="H345" s="2">
        <f t="shared" si="9"/>
        <v>0.46999999998661224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103056.04</v>
      </c>
      <c r="D358" s="1">
        <f>'PR-RAS'!E363</f>
        <v>114821.57</v>
      </c>
      <c r="E358" s="1">
        <v>0</v>
      </c>
      <c r="F358" s="1">
        <v>0</v>
      </c>
      <c r="G358" s="2">
        <f t="shared" si="8"/>
        <v>118773.60725999999</v>
      </c>
      <c r="H358" s="2">
        <f t="shared" si="9"/>
        <v>0.46999999998661224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25595.51</v>
      </c>
      <c r="D364" s="1">
        <f>'PR-RAS'!E369</f>
        <v>27374.190000000002</v>
      </c>
      <c r="E364" s="1">
        <v>0</v>
      </c>
      <c r="F364" s="1">
        <v>0</v>
      </c>
      <c r="G364" s="2">
        <f t="shared" si="8"/>
        <v>29164.83207</v>
      </c>
      <c r="H364" s="2">
        <f t="shared" si="9"/>
        <v>0.68000000000392902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21244.53</v>
      </c>
      <c r="D365" s="1">
        <f>'PR-RAS'!E370</f>
        <v>19039.740000000002</v>
      </c>
      <c r="E365" s="1">
        <v>0</v>
      </c>
      <c r="F365" s="1">
        <v>0</v>
      </c>
      <c r="G365" s="2">
        <f t="shared" si="8"/>
        <v>21593.939640000001</v>
      </c>
      <c r="H365" s="2">
        <f t="shared" si="9"/>
        <v>0.72999999999956344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3691.28</v>
      </c>
      <c r="D367" s="1">
        <f>'PR-RAS'!E372</f>
        <v>5602.5</v>
      </c>
      <c r="E367" s="1">
        <v>0</v>
      </c>
      <c r="F367" s="1">
        <v>0</v>
      </c>
      <c r="G367" s="2">
        <f t="shared" si="8"/>
        <v>5452.0384800000002</v>
      </c>
      <c r="H367" s="2">
        <f t="shared" si="9"/>
        <v>0.78000000000020009</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659.7</v>
      </c>
      <c r="D371" s="1">
        <f>'PR-RAS'!E376</f>
        <v>2731.95</v>
      </c>
      <c r="E371" s="1">
        <v>0</v>
      </c>
      <c r="F371" s="1">
        <v>0</v>
      </c>
      <c r="G371" s="2">
        <f t="shared" si="8"/>
        <v>2265.732</v>
      </c>
      <c r="H371" s="2">
        <f t="shared" si="9"/>
        <v>0.35000000000013642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77460.53</v>
      </c>
      <c r="D378" s="1">
        <f>'PR-RAS'!E383</f>
        <v>87447.38</v>
      </c>
      <c r="E378" s="1">
        <v>0</v>
      </c>
      <c r="F378" s="1">
        <v>0</v>
      </c>
      <c r="G378" s="2">
        <f t="shared" si="8"/>
        <v>95137.944329999998</v>
      </c>
      <c r="H378" s="2">
        <f t="shared" si="9"/>
        <v>0.85000000000582077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77460.53</v>
      </c>
      <c r="D379" s="1">
        <f>'PR-RAS'!E384</f>
        <v>87447.38</v>
      </c>
      <c r="E379" s="1">
        <v>0</v>
      </c>
      <c r="F379" s="1">
        <v>0</v>
      </c>
      <c r="G379" s="2">
        <f t="shared" si="8"/>
        <v>95390.299620000005</v>
      </c>
      <c r="H379" s="2">
        <f t="shared" si="9"/>
        <v>0.85000000000582077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103056.04</v>
      </c>
      <c r="D403" s="1">
        <f>'PR-RAS'!E408</f>
        <v>114821.57</v>
      </c>
      <c r="E403" s="1">
        <v>0</v>
      </c>
      <c r="F403" s="1">
        <v>0</v>
      </c>
      <c r="G403" s="2">
        <f t="shared" si="8"/>
        <v>133745.07036000001</v>
      </c>
      <c r="H403" s="2">
        <f t="shared" si="9"/>
        <v>0.46999999998661224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211622.69</v>
      </c>
      <c r="D405" s="1">
        <f>'PR-RAS'!E410</f>
        <v>337817.34</v>
      </c>
      <c r="E405" s="1">
        <v>0</v>
      </c>
      <c r="F405" s="1">
        <v>0</v>
      </c>
      <c r="G405" s="2">
        <f t="shared" si="8"/>
        <v>358451.97748000006</v>
      </c>
      <c r="H405" s="2">
        <f t="shared" si="9"/>
        <v>0.65000000002328306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3133186.3600000008</v>
      </c>
      <c r="D407" s="1">
        <f>'PR-RAS'!E412</f>
        <v>3815982.24</v>
      </c>
      <c r="E407" s="1">
        <v>0</v>
      </c>
      <c r="F407" s="1">
        <v>0</v>
      </c>
      <c r="G407" s="2">
        <f t="shared" si="8"/>
        <v>4370651.2410400007</v>
      </c>
      <c r="H407" s="2">
        <f t="shared" si="9"/>
        <v>0.60000000102445483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3032861.48</v>
      </c>
      <c r="D408" s="1">
        <f>'PR-RAS'!E413</f>
        <v>3777541.49</v>
      </c>
      <c r="E408" s="1">
        <v>0</v>
      </c>
      <c r="F408" s="1">
        <v>0</v>
      </c>
      <c r="G408" s="2">
        <f t="shared" si="8"/>
        <v>4309293.3952200003</v>
      </c>
      <c r="H408" s="2">
        <f t="shared" si="9"/>
        <v>0.97000000020489097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100324.88000000082</v>
      </c>
      <c r="D409" s="1">
        <f>'PR-RAS'!E414</f>
        <v>38440.75</v>
      </c>
      <c r="E409" s="1">
        <v>0</v>
      </c>
      <c r="F409" s="1">
        <v>0</v>
      </c>
      <c r="G409" s="2">
        <f t="shared" si="8"/>
        <v>72300.203040000328</v>
      </c>
      <c r="H409" s="2">
        <f t="shared" si="9"/>
        <v>0.36999999918043613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12989.739999999991</v>
      </c>
      <c r="D411" s="1">
        <f>'PR-RAS'!E416</f>
        <v>113314.62</v>
      </c>
      <c r="E411" s="1">
        <v>0</v>
      </c>
      <c r="F411" s="1">
        <v>0</v>
      </c>
      <c r="G411" s="2">
        <f t="shared" si="8"/>
        <v>98243.781799999982</v>
      </c>
      <c r="H411" s="2">
        <f t="shared" si="9"/>
        <v>0.64000000001396984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23674.61</v>
      </c>
      <c r="D413" s="1">
        <f>'PR-RAS'!E418</f>
        <v>24120.66</v>
      </c>
      <c r="E413" s="1">
        <v>0</v>
      </c>
      <c r="F413" s="1">
        <v>0</v>
      </c>
      <c r="G413" s="2">
        <f t="shared" si="8"/>
        <v>29629.363159999997</v>
      </c>
      <c r="H413" s="2">
        <f t="shared" si="9"/>
        <v>0.72999999999956344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3133186.3600000008</v>
      </c>
      <c r="D633" s="1">
        <f>'PR-RAS'!E639</f>
        <v>3815982.24</v>
      </c>
      <c r="E633" s="1">
        <v>0</v>
      </c>
      <c r="F633" s="1">
        <v>0</v>
      </c>
      <c r="G633" s="2">
        <f t="shared" si="10"/>
        <v>6803575.3308800012</v>
      </c>
      <c r="H633" s="2">
        <f t="shared" si="11"/>
        <v>0.60000000102445483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3032861.48</v>
      </c>
      <c r="D634" s="1">
        <f>'PR-RAS'!E640</f>
        <v>3777541.49</v>
      </c>
      <c r="E634" s="1">
        <v>0</v>
      </c>
      <c r="F634" s="1">
        <v>0</v>
      </c>
      <c r="G634" s="2">
        <f t="shared" si="10"/>
        <v>6702168.8431800008</v>
      </c>
      <c r="H634" s="2">
        <f t="shared" si="11"/>
        <v>0.97000000020489097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100324.88000000082</v>
      </c>
      <c r="D635" s="1">
        <f>'PR-RAS'!E641</f>
        <v>38440.75</v>
      </c>
      <c r="E635" s="1">
        <v>0</v>
      </c>
      <c r="F635" s="1">
        <v>0</v>
      </c>
      <c r="G635" s="2">
        <f t="shared" si="10"/>
        <v>112348.84492000053</v>
      </c>
      <c r="H635" s="2">
        <f t="shared" si="11"/>
        <v>0.36999999918043613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12989.739999999991</v>
      </c>
      <c r="D637" s="1">
        <f>'PR-RAS'!E643</f>
        <v>113314.62</v>
      </c>
      <c r="E637" s="1">
        <v>0</v>
      </c>
      <c r="F637" s="1">
        <v>0</v>
      </c>
      <c r="G637" s="2">
        <f t="shared" si="10"/>
        <v>152397.67127999998</v>
      </c>
      <c r="H637" s="2">
        <f t="shared" si="11"/>
        <v>0.64000000001396984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113314.62000000081</v>
      </c>
      <c r="D639" s="1">
        <f>'PR-RAS'!E645</f>
        <v>151755.37</v>
      </c>
      <c r="E639" s="1">
        <v>0</v>
      </c>
      <c r="F639" s="1">
        <v>0</v>
      </c>
      <c r="G639" s="2">
        <f t="shared" si="10"/>
        <v>265934.57968000049</v>
      </c>
      <c r="H639" s="2">
        <f t="shared" si="11"/>
        <v>0.74999999918509275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234398.91</v>
      </c>
      <c r="D641" s="1">
        <f>'PR-RAS'!E647</f>
        <v>254052.2</v>
      </c>
      <c r="E641" s="1">
        <v>0</v>
      </c>
      <c r="F641" s="1">
        <v>0</v>
      </c>
      <c r="G641" s="2">
        <f t="shared" si="10"/>
        <v>475202.11840000004</v>
      </c>
      <c r="H641" s="2">
        <f t="shared" si="11"/>
        <v>0.29000000000814907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46040.79</v>
      </c>
      <c r="D642" s="1">
        <f>'PR-RAS'!E649</f>
        <v>149143.60999999999</v>
      </c>
      <c r="E642" s="1">
        <v>0</v>
      </c>
      <c r="F642" s="1">
        <v>0</v>
      </c>
      <c r="G642" s="2">
        <f t="shared" si="10"/>
        <v>220714.25440999996</v>
      </c>
      <c r="H642" s="2">
        <f t="shared" si="11"/>
        <v>0.60000000001309672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3140105.89</v>
      </c>
      <c r="D643" s="1">
        <f>'PR-RAS'!E650</f>
        <v>3794041.73</v>
      </c>
      <c r="E643" s="1">
        <v>0</v>
      </c>
      <c r="F643" s="1">
        <v>0</v>
      </c>
      <c r="G643" s="2">
        <f t="shared" si="10"/>
        <v>6887497.5626999997</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3037003.07</v>
      </c>
      <c r="D644" s="1">
        <f>'PR-RAS'!E651</f>
        <v>3749938.32</v>
      </c>
      <c r="E644" s="1">
        <v>0</v>
      </c>
      <c r="F644" s="1">
        <v>0</v>
      </c>
      <c r="G644" s="2">
        <f t="shared" si="10"/>
        <v>6775213.6535299998</v>
      </c>
      <c r="H644" s="2">
        <f t="shared" si="11"/>
        <v>0.38999999966472387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149143.61000000034</v>
      </c>
      <c r="D645" s="1">
        <f>'PR-RAS'!E652</f>
        <v>193247.02000000002</v>
      </c>
      <c r="E645" s="1">
        <v>0</v>
      </c>
      <c r="F645" s="1">
        <v>0</v>
      </c>
      <c r="G645" s="2">
        <f t="shared" si="10"/>
        <v>344950.64660000027</v>
      </c>
      <c r="H645" s="2">
        <f t="shared" si="11"/>
        <v>0.40999999968335032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108</v>
      </c>
      <c r="D647" s="1">
        <f>'PR-RAS'!E654</f>
        <v>110</v>
      </c>
      <c r="E647" s="1">
        <v>0</v>
      </c>
      <c r="F647" s="1">
        <v>0</v>
      </c>
      <c r="G647" s="2">
        <f t="shared" si="10"/>
        <v>211.88800000000001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101</v>
      </c>
      <c r="D649" s="1">
        <f>'PR-RAS'!E656</f>
        <v>101</v>
      </c>
      <c r="E649" s="1">
        <v>0</v>
      </c>
      <c r="F649" s="1">
        <v>0</v>
      </c>
      <c r="G649" s="2">
        <f t="shared" si="10"/>
        <v>196.34399999999999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200495.54</v>
      </c>
      <c r="D668" s="1">
        <f>'PR-RAS'!E675</f>
        <v>200551.52</v>
      </c>
      <c r="E668" s="1">
        <v>0</v>
      </c>
      <c r="F668" s="1">
        <v>0</v>
      </c>
      <c r="G668" s="2">
        <f t="shared" si="10"/>
        <v>401266.25286000001</v>
      </c>
      <c r="H668" s="2">
        <f t="shared" si="11"/>
        <v>0.94000000000232831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2078607.6</v>
      </c>
      <c r="D669" s="1">
        <f>'PR-RAS'!E676</f>
        <v>2606306.91</v>
      </c>
      <c r="E669" s="1">
        <v>0</v>
      </c>
      <c r="F669" s="1">
        <v>0</v>
      </c>
      <c r="G669" s="2">
        <f t="shared" si="10"/>
        <v>4870535.9085600004</v>
      </c>
      <c r="H669" s="2">
        <f t="shared" si="11"/>
        <v>0.48999999975785613</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75564.95</v>
      </c>
      <c r="D670" s="1">
        <f>'PR-RAS'!E677</f>
        <v>86721.38</v>
      </c>
      <c r="E670" s="1">
        <v>0</v>
      </c>
      <c r="F670" s="1">
        <v>0</v>
      </c>
      <c r="G670" s="2">
        <f t="shared" si="10"/>
        <v>166586.15799000004</v>
      </c>
      <c r="H670" s="2">
        <f t="shared" si="11"/>
        <v>0.430000000007567</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94750.93</v>
      </c>
      <c r="D703" s="1">
        <f>'PR-RAS'!E710</f>
        <v>100597.93</v>
      </c>
      <c r="E703" s="1">
        <v>0</v>
      </c>
      <c r="F703" s="1">
        <v>0</v>
      </c>
      <c r="G703" s="2">
        <f t="shared" si="10"/>
        <v>207754.64657999997</v>
      </c>
      <c r="H703" s="2">
        <f t="shared" si="11"/>
        <v>0.14000000001396984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4215.08</v>
      </c>
      <c r="D709" s="1">
        <f>'PR-RAS'!E716</f>
        <v>6626.52</v>
      </c>
      <c r="E709" s="1">
        <v>0</v>
      </c>
      <c r="F709" s="1">
        <v>0</v>
      </c>
      <c r="G709" s="2">
        <f t="shared" si="10"/>
        <v>12367.428960000001</v>
      </c>
      <c r="H709" s="2">
        <f t="shared" si="11"/>
        <v>0.55999999999949068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4728.54</v>
      </c>
      <c r="D710" s="1">
        <f>'PR-RAS'!E717</f>
        <v>4895.0600000000004</v>
      </c>
      <c r="E710" s="1">
        <v>0</v>
      </c>
      <c r="F710" s="1">
        <v>0</v>
      </c>
      <c r="G710" s="2">
        <f t="shared" si="10"/>
        <v>10293.729939999999</v>
      </c>
      <c r="H710" s="2">
        <f t="shared" si="11"/>
        <v>0.52000000000043656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39422.31</v>
      </c>
      <c r="D711" s="1">
        <f>'PR-RAS'!E718</f>
        <v>42546.54</v>
      </c>
      <c r="E711" s="1">
        <v>0</v>
      </c>
      <c r="F711" s="1">
        <v>0</v>
      </c>
      <c r="G711" s="2">
        <f t="shared" si="10"/>
        <v>88405.926899999991</v>
      </c>
      <c r="H711" s="2">
        <f t="shared" si="11"/>
        <v>0.76999999999679858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8828.31</v>
      </c>
      <c r="D713" s="1">
        <f>'PR-RAS'!E720</f>
        <v>3931.98</v>
      </c>
      <c r="E713" s="1">
        <v>0</v>
      </c>
      <c r="F713" s="1">
        <v>0</v>
      </c>
      <c r="G713" s="2">
        <f t="shared" si="10"/>
        <v>11884.89624</v>
      </c>
      <c r="H713" s="2">
        <f t="shared" si="11"/>
        <v>0.32999999999947249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3082.28</v>
      </c>
      <c r="D715" s="1">
        <f>'PR-RAS'!E722</f>
        <v>1260.71</v>
      </c>
      <c r="E715" s="1">
        <v>0</v>
      </c>
      <c r="F715" s="1">
        <v>0</v>
      </c>
      <c r="G715" s="2">
        <f t="shared" si="10"/>
        <v>4001.0418000000004</v>
      </c>
      <c r="H715" s="2">
        <f t="shared" si="11"/>
        <v>0.57000000000016371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5447.19</v>
      </c>
      <c r="D718" s="1">
        <f>'PR-RAS'!E725</f>
        <v>2801.52</v>
      </c>
      <c r="E718" s="1">
        <v>0</v>
      </c>
      <c r="F718" s="1">
        <v>0</v>
      </c>
      <c r="G718" s="2">
        <f t="shared" si="10"/>
        <v>7923.014909999999</v>
      </c>
      <c r="H718" s="2">
        <f t="shared" si="11"/>
        <v>0.66999999999961801</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80962.91</v>
      </c>
      <c r="D821" s="1">
        <f>'PR-RAS'!E828</f>
        <v>94918.39</v>
      </c>
      <c r="E821" s="1">
        <v>0</v>
      </c>
      <c r="F821" s="1">
        <v>0</v>
      </c>
      <c r="G821" s="2">
        <f t="shared" si="18"/>
        <v>222055.74579999998</v>
      </c>
      <c r="H821" s="2">
        <f t="shared" si="19"/>
        <v>0.47999999999592546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4441801.8900000006</v>
      </c>
      <c r="D984" s="6">
        <f>BILANCA!E6</f>
        <v>4447632.9700000007</v>
      </c>
      <c r="E984" s="6">
        <v>0</v>
      </c>
      <c r="F984" s="6">
        <v>0</v>
      </c>
      <c r="G984" s="7">
        <f t="shared" ref="G984:G1241" si="22">B984/1000*C984+B984/500*D984</f>
        <v>13337.067830000002</v>
      </c>
      <c r="H984" s="7">
        <f t="shared" si="19"/>
        <v>0.1399999987334013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4011796.1700000004</v>
      </c>
      <c r="D985" s="1">
        <f>BILANCA!E7</f>
        <v>3968773.4300000006</v>
      </c>
      <c r="E985" s="1">
        <v>0</v>
      </c>
      <c r="F985" s="1">
        <v>0</v>
      </c>
      <c r="G985" s="2">
        <f t="shared" si="22"/>
        <v>23898.686060000004</v>
      </c>
      <c r="H985" s="2">
        <f t="shared" si="19"/>
        <v>0.60000000102445483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4032.27</v>
      </c>
      <c r="D986" s="1">
        <f>BILANCA!E8</f>
        <v>4032.27</v>
      </c>
      <c r="E986" s="1">
        <v>0</v>
      </c>
      <c r="F986" s="1">
        <v>0</v>
      </c>
      <c r="G986" s="2">
        <f t="shared" si="22"/>
        <v>36.290430000000001</v>
      </c>
      <c r="H986" s="2">
        <f t="shared" si="19"/>
        <v>0.53999999999996362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3899.55</v>
      </c>
      <c r="D987" s="1">
        <f>BILANCA!E9</f>
        <v>3899.55</v>
      </c>
      <c r="E987" s="1">
        <v>0</v>
      </c>
      <c r="F987" s="1">
        <v>0</v>
      </c>
      <c r="G987" s="2">
        <f t="shared" si="22"/>
        <v>46.794600000000003</v>
      </c>
      <c r="H987" s="2">
        <f t="shared" si="19"/>
        <v>0.8999999999996362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132.72</v>
      </c>
      <c r="D988" s="1">
        <f>BILANCA!E10</f>
        <v>132.72</v>
      </c>
      <c r="E988" s="1">
        <v>0</v>
      </c>
      <c r="F988" s="1">
        <v>0</v>
      </c>
      <c r="G988" s="2">
        <f t="shared" si="22"/>
        <v>1.9907999999999999</v>
      </c>
      <c r="H988" s="2">
        <f t="shared" si="19"/>
        <v>0.56000000000000227</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4007763.9000000004</v>
      </c>
      <c r="D990" s="1">
        <f>BILANCA!E12</f>
        <v>3957380.9800000004</v>
      </c>
      <c r="E990" s="1">
        <v>0</v>
      </c>
      <c r="F990" s="1">
        <v>0</v>
      </c>
      <c r="G990" s="2">
        <f t="shared" si="22"/>
        <v>83457.681020000018</v>
      </c>
      <c r="H990" s="2">
        <f t="shared" si="19"/>
        <v>0.11999999918043613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3531108.0700000003</v>
      </c>
      <c r="D991" s="1">
        <f>BILANCA!E13</f>
        <v>3459329.7</v>
      </c>
      <c r="E991" s="1">
        <v>0</v>
      </c>
      <c r="F991" s="1">
        <v>0</v>
      </c>
      <c r="G991" s="2">
        <f t="shared" si="22"/>
        <v>83598.139760000005</v>
      </c>
      <c r="H991" s="2">
        <f t="shared" si="19"/>
        <v>0.37000000011175871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5817909.6100000003</v>
      </c>
      <c r="D993" s="1">
        <f>BILANCA!E15</f>
        <v>5817909.6100000003</v>
      </c>
      <c r="E993" s="1">
        <v>0</v>
      </c>
      <c r="F993" s="1">
        <v>0</v>
      </c>
      <c r="G993" s="2">
        <f t="shared" si="22"/>
        <v>174537.28830000001</v>
      </c>
      <c r="H993" s="2">
        <f t="shared" si="19"/>
        <v>0.77999999932944775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2286801.54</v>
      </c>
      <c r="D996" s="1">
        <f>BILANCA!E18</f>
        <v>2358579.91</v>
      </c>
      <c r="E996" s="1">
        <v>0</v>
      </c>
      <c r="F996" s="1">
        <v>0</v>
      </c>
      <c r="G996" s="2">
        <f t="shared" si="22"/>
        <v>91051.49768</v>
      </c>
      <c r="H996" s="2">
        <f t="shared" si="19"/>
        <v>0.54999999981373549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72402.750000000116</v>
      </c>
      <c r="D997" s="1">
        <f>BILANCA!E19</f>
        <v>6665.0700000000652</v>
      </c>
      <c r="E997" s="1">
        <v>0</v>
      </c>
      <c r="F997" s="1">
        <v>0</v>
      </c>
      <c r="G997" s="2">
        <f t="shared" si="22"/>
        <v>1200.2604600000034</v>
      </c>
      <c r="H997" s="2">
        <f t="shared" si="19"/>
        <v>0.31999999994877726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594894.22</v>
      </c>
      <c r="D998" s="1">
        <f>BILANCA!E20</f>
        <v>612531.36</v>
      </c>
      <c r="E998" s="1">
        <v>0</v>
      </c>
      <c r="F998" s="1">
        <v>0</v>
      </c>
      <c r="G998" s="2">
        <f t="shared" si="22"/>
        <v>27299.354099999997</v>
      </c>
      <c r="H998" s="2">
        <f t="shared" si="19"/>
        <v>0.57999999995809048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19380.060000000001</v>
      </c>
      <c r="D999" s="1">
        <f>BILANCA!E21</f>
        <v>19380.060000000001</v>
      </c>
      <c r="E999" s="1">
        <v>0</v>
      </c>
      <c r="F999" s="1">
        <v>0</v>
      </c>
      <c r="G999" s="2">
        <f t="shared" si="22"/>
        <v>930.24288000000001</v>
      </c>
      <c r="H999" s="2">
        <f t="shared" si="19"/>
        <v>0.12000000000261934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24976.53</v>
      </c>
      <c r="D1000" s="1">
        <f>BILANCA!E22</f>
        <v>30461.17</v>
      </c>
      <c r="E1000" s="1">
        <v>0</v>
      </c>
      <c r="F1000" s="1">
        <v>0</v>
      </c>
      <c r="G1000" s="2">
        <f t="shared" si="22"/>
        <v>1460.28079</v>
      </c>
      <c r="H1000" s="2">
        <f t="shared" si="19"/>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163.95</v>
      </c>
      <c r="D1001" s="1">
        <f>BILANCA!E23</f>
        <v>163.95</v>
      </c>
      <c r="E1001" s="1">
        <v>0</v>
      </c>
      <c r="F1001" s="1">
        <v>0</v>
      </c>
      <c r="G1001" s="2">
        <f t="shared" si="22"/>
        <v>8.8532999999999973</v>
      </c>
      <c r="H1001" s="2">
        <f t="shared" si="19"/>
        <v>0.10000000000002274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33372.01</v>
      </c>
      <c r="D1002" s="1">
        <f>BILANCA!E24</f>
        <v>33372.01</v>
      </c>
      <c r="E1002" s="1">
        <v>0</v>
      </c>
      <c r="F1002" s="1">
        <v>0</v>
      </c>
      <c r="G1002" s="2">
        <f t="shared" si="22"/>
        <v>1902.2045700000003</v>
      </c>
      <c r="H1002" s="2">
        <f t="shared" si="19"/>
        <v>2.0000000004074536E-2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5858.8</v>
      </c>
      <c r="D1003" s="1">
        <f>BILANCA!E25</f>
        <v>5858.8</v>
      </c>
      <c r="E1003" s="1">
        <v>0</v>
      </c>
      <c r="F1003" s="1">
        <v>0</v>
      </c>
      <c r="G1003" s="2">
        <f t="shared" si="22"/>
        <v>351.52800000000002</v>
      </c>
      <c r="H1003" s="2">
        <f t="shared" si="19"/>
        <v>0.3999999999996362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32883.65</v>
      </c>
      <c r="D1004" s="1">
        <f>BILANCA!E26</f>
        <v>35615.599999999999</v>
      </c>
      <c r="E1004" s="1">
        <v>0</v>
      </c>
      <c r="F1004" s="1">
        <v>0</v>
      </c>
      <c r="G1004" s="2">
        <f t="shared" si="22"/>
        <v>2186.41185</v>
      </c>
      <c r="H1004" s="2">
        <f t="shared" si="19"/>
        <v>0.75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639126.47</v>
      </c>
      <c r="D1006" s="1">
        <f>BILANCA!E28</f>
        <v>730717.88</v>
      </c>
      <c r="E1006" s="1">
        <v>0</v>
      </c>
      <c r="F1006" s="1">
        <v>0</v>
      </c>
      <c r="G1006" s="2">
        <f t="shared" si="22"/>
        <v>48312.93129</v>
      </c>
      <c r="H1006" s="2">
        <f t="shared" si="19"/>
        <v>0.58999999996740371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404253.08</v>
      </c>
      <c r="D1013" s="1">
        <f>BILANCA!E35</f>
        <v>491386.21</v>
      </c>
      <c r="E1013" s="1">
        <v>0</v>
      </c>
      <c r="F1013" s="1">
        <v>0</v>
      </c>
      <c r="G1013" s="2">
        <f t="shared" si="22"/>
        <v>41610.764999999999</v>
      </c>
      <c r="H1013" s="2">
        <f t="shared" si="19"/>
        <v>0.2900000000372529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403987.63</v>
      </c>
      <c r="D1014" s="1">
        <f>BILANCA!E36</f>
        <v>491120.76</v>
      </c>
      <c r="E1014" s="1">
        <v>0</v>
      </c>
      <c r="F1014" s="1">
        <v>0</v>
      </c>
      <c r="G1014" s="2">
        <f t="shared" si="22"/>
        <v>42973.103650000005</v>
      </c>
      <c r="H1014" s="2">
        <f t="shared" si="19"/>
        <v>0.60999999998603016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265.45</v>
      </c>
      <c r="D1015" s="1">
        <f>BILANCA!E37</f>
        <v>265.45</v>
      </c>
      <c r="E1015" s="1">
        <v>0</v>
      </c>
      <c r="F1015" s="1">
        <v>0</v>
      </c>
      <c r="G1015" s="2">
        <f t="shared" si="22"/>
        <v>25.483200000000004</v>
      </c>
      <c r="H1015" s="2">
        <f t="shared" si="19"/>
        <v>0.89999999999997726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7360.18</v>
      </c>
      <c r="E1030" s="1">
        <v>0</v>
      </c>
      <c r="F1030" s="1">
        <v>0</v>
      </c>
      <c r="G1030" s="2">
        <f t="shared" si="22"/>
        <v>691.85692000000006</v>
      </c>
      <c r="H1030" s="2">
        <f t="shared" si="19"/>
        <v>0.18000000000029104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49037.43</v>
      </c>
      <c r="D1032" s="1">
        <f>BILANCA!E54</f>
        <v>53382.79</v>
      </c>
      <c r="E1032" s="1">
        <v>0</v>
      </c>
      <c r="F1032" s="1">
        <v>0</v>
      </c>
      <c r="G1032" s="2">
        <f t="shared" si="22"/>
        <v>7634.3474900000001</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49037.43</v>
      </c>
      <c r="D1033" s="1">
        <f>BILANCA!E55</f>
        <v>46022.61</v>
      </c>
      <c r="E1033" s="1">
        <v>0</v>
      </c>
      <c r="F1033" s="1">
        <v>0</v>
      </c>
      <c r="G1033" s="2">
        <f t="shared" si="22"/>
        <v>7054.1325000000006</v>
      </c>
      <c r="H1033" s="2">
        <f t="shared" si="19"/>
        <v>0.81999999999970896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430005.72</v>
      </c>
      <c r="D1046" s="1">
        <f>BILANCA!E68</f>
        <v>478859.54000000004</v>
      </c>
      <c r="E1046" s="1">
        <v>0</v>
      </c>
      <c r="F1046" s="1">
        <v>0</v>
      </c>
      <c r="G1046" s="2">
        <f t="shared" si="22"/>
        <v>87426.662400000001</v>
      </c>
      <c r="H1046" s="2">
        <f t="shared" si="19"/>
        <v>0.73999999999068677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149143.60999999999</v>
      </c>
      <c r="D1047" s="1">
        <f>BILANCA!E69</f>
        <v>193247.02</v>
      </c>
      <c r="E1047" s="1">
        <v>0</v>
      </c>
      <c r="F1047" s="1">
        <v>0</v>
      </c>
      <c r="G1047" s="2">
        <f t="shared" si="22"/>
        <v>34280.809600000001</v>
      </c>
      <c r="H1047" s="2">
        <f t="shared" si="19"/>
        <v>0.41000000000349246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148826.76999999999</v>
      </c>
      <c r="D1048" s="1">
        <f>BILANCA!E70</f>
        <v>193008.9</v>
      </c>
      <c r="E1048" s="1">
        <v>0</v>
      </c>
      <c r="F1048" s="1">
        <v>0</v>
      </c>
      <c r="G1048" s="2">
        <f t="shared" si="22"/>
        <v>34764.89705</v>
      </c>
      <c r="H1048" s="2">
        <f t="shared" si="19"/>
        <v>0.33000000001629815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148826.76999999999</v>
      </c>
      <c r="D1050" s="1">
        <f>BILANCA!E72</f>
        <v>193008.9</v>
      </c>
      <c r="E1050" s="1">
        <v>0</v>
      </c>
      <c r="F1050" s="1">
        <v>0</v>
      </c>
      <c r="G1050" s="2">
        <f t="shared" si="22"/>
        <v>35834.586190000002</v>
      </c>
      <c r="H1050" s="2">
        <f t="shared" si="19"/>
        <v>0.33000000001629815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316.83999999999997</v>
      </c>
      <c r="D1054" s="1">
        <f>BILANCA!E76</f>
        <v>238.12</v>
      </c>
      <c r="E1054" s="1">
        <v>0</v>
      </c>
      <c r="F1054" s="1">
        <v>0</v>
      </c>
      <c r="G1054" s="2">
        <f t="shared" si="22"/>
        <v>56.308679999999995</v>
      </c>
      <c r="H1054" s="2">
        <f t="shared" si="19"/>
        <v>0.28000000000002956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23362.06</v>
      </c>
      <c r="D1056" s="1">
        <f>BILANCA!E78</f>
        <v>8013.13</v>
      </c>
      <c r="E1056" s="1">
        <v>0</v>
      </c>
      <c r="F1056" s="1">
        <v>0</v>
      </c>
      <c r="G1056" s="2">
        <f t="shared" si="22"/>
        <v>2875.3473599999998</v>
      </c>
      <c r="H1056" s="2">
        <f t="shared" si="19"/>
        <v>0.19000000000141881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23362.06</v>
      </c>
      <c r="D1064" s="1">
        <f>BILANCA!E86</f>
        <v>8013.13</v>
      </c>
      <c r="E1064" s="1">
        <v>0</v>
      </c>
      <c r="F1064" s="1">
        <v>0</v>
      </c>
      <c r="G1064" s="2">
        <f t="shared" si="22"/>
        <v>3190.4539199999999</v>
      </c>
      <c r="H1064" s="2">
        <f t="shared" si="19"/>
        <v>0.19000000000141881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23101.14</v>
      </c>
      <c r="D1124" s="1">
        <f>BILANCA!E146</f>
        <v>23547.190000000002</v>
      </c>
      <c r="E1124" s="1">
        <v>0</v>
      </c>
      <c r="F1124" s="1">
        <v>0</v>
      </c>
      <c r="G1124" s="2">
        <f t="shared" si="22"/>
        <v>9897.5683199999985</v>
      </c>
      <c r="H1124" s="2">
        <f t="shared" si="23"/>
        <v>0.33000000000174623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19214.43</v>
      </c>
      <c r="D1137" s="1">
        <f>BILANCA!E159</f>
        <v>18259.18</v>
      </c>
      <c r="E1137" s="1">
        <v>0</v>
      </c>
      <c r="F1137" s="1">
        <v>0</v>
      </c>
      <c r="G1137" s="2">
        <f t="shared" si="22"/>
        <v>8582.8496599999999</v>
      </c>
      <c r="H1137" s="2">
        <f t="shared" si="23"/>
        <v>0.61000000000058208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3886.71</v>
      </c>
      <c r="D1138" s="1">
        <f>BILANCA!E160</f>
        <v>5288.01</v>
      </c>
      <c r="E1138" s="1">
        <v>0</v>
      </c>
      <c r="F1138" s="1">
        <v>0</v>
      </c>
      <c r="G1138" s="2">
        <f t="shared" si="22"/>
        <v>2241.7231500000003</v>
      </c>
      <c r="H1138" s="2">
        <f t="shared" si="23"/>
        <v>0.3000000000001819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234398.91</v>
      </c>
      <c r="D1148" s="1">
        <f>BILANCA!E170</f>
        <v>254052.2</v>
      </c>
      <c r="E1148" s="1">
        <v>0</v>
      </c>
      <c r="F1148" s="1">
        <v>0</v>
      </c>
      <c r="G1148" s="2">
        <f t="shared" si="22"/>
        <v>122513.04615000001</v>
      </c>
      <c r="H1148" s="2">
        <f t="shared" si="23"/>
        <v>0.29000000000814907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234398.91</v>
      </c>
      <c r="D1151" s="1">
        <f>BILANCA!E173</f>
        <v>254052.2</v>
      </c>
      <c r="E1151" s="1">
        <v>0</v>
      </c>
      <c r="F1151" s="1">
        <v>0</v>
      </c>
      <c r="G1151" s="2">
        <f t="shared" si="22"/>
        <v>124740.55608000001</v>
      </c>
      <c r="H1151" s="2">
        <f t="shared" si="23"/>
        <v>0.29000000000814907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4441801.8899999997</v>
      </c>
      <c r="D1152" s="1">
        <f>BILANCA!E175</f>
        <v>4447632.9700000007</v>
      </c>
      <c r="E1152" s="1">
        <v>0</v>
      </c>
      <c r="F1152" s="1">
        <v>0</v>
      </c>
      <c r="G1152" s="2">
        <f t="shared" si="22"/>
        <v>2253964.4632700002</v>
      </c>
      <c r="H1152" s="2">
        <f t="shared" si="23"/>
        <v>0.13999999966472387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288807.14999999997</v>
      </c>
      <c r="D1153" s="1">
        <f>BILANCA!E176</f>
        <v>298774.17000000004</v>
      </c>
      <c r="E1153" s="1">
        <v>0</v>
      </c>
      <c r="F1153" s="1">
        <v>0</v>
      </c>
      <c r="G1153" s="2">
        <f t="shared" si="22"/>
        <v>150680.43330000003</v>
      </c>
      <c r="H1153" s="2">
        <f t="shared" si="23"/>
        <v>0.32000000000698492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288807.14999999997</v>
      </c>
      <c r="D1154" s="1">
        <f>BILANCA!E177</f>
        <v>297965.21000000002</v>
      </c>
      <c r="E1154" s="1">
        <v>0</v>
      </c>
      <c r="F1154" s="1">
        <v>0</v>
      </c>
      <c r="G1154" s="2">
        <f t="shared" si="22"/>
        <v>151290.12447000001</v>
      </c>
      <c r="H1154" s="2">
        <f t="shared" si="23"/>
        <v>0.35999999998603016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232295.71</v>
      </c>
      <c r="D1155" s="1">
        <f>BILANCA!E178</f>
        <v>253074.02</v>
      </c>
      <c r="E1155" s="1">
        <v>0</v>
      </c>
      <c r="F1155" s="1">
        <v>0</v>
      </c>
      <c r="G1155" s="2">
        <f t="shared" si="22"/>
        <v>127012.32499999998</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36301.64</v>
      </c>
      <c r="D1156" s="1">
        <f>BILANCA!E179</f>
        <v>40767.769999999997</v>
      </c>
      <c r="E1156" s="1">
        <v>0</v>
      </c>
      <c r="F1156" s="1">
        <v>0</v>
      </c>
      <c r="G1156" s="2">
        <f t="shared" si="22"/>
        <v>20385.832139999999</v>
      </c>
      <c r="H1156" s="2">
        <f t="shared" si="23"/>
        <v>0.5900000000037835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223.74</v>
      </c>
      <c r="D1157" s="1">
        <f>BILANCA!E180</f>
        <v>237.27</v>
      </c>
      <c r="E1157" s="1">
        <v>0</v>
      </c>
      <c r="F1157" s="1">
        <v>0</v>
      </c>
      <c r="G1157" s="2">
        <f t="shared" si="22"/>
        <v>121.50072</v>
      </c>
      <c r="H1157" s="2">
        <f t="shared" si="23"/>
        <v>0.53000000000000114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223.74</v>
      </c>
      <c r="D1160" s="1">
        <f>BILANCA!E183</f>
        <v>237.27</v>
      </c>
      <c r="E1160" s="1">
        <v>0</v>
      </c>
      <c r="F1160" s="1">
        <v>0</v>
      </c>
      <c r="G1160" s="2">
        <f t="shared" si="22"/>
        <v>123.59555999999999</v>
      </c>
      <c r="H1160" s="2">
        <f t="shared" si="23"/>
        <v>0.53000000000000114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19986.060000000001</v>
      </c>
      <c r="D1165" s="1">
        <f>BILANCA!E188</f>
        <v>3886.15</v>
      </c>
      <c r="E1165" s="1">
        <v>0</v>
      </c>
      <c r="F1165" s="1">
        <v>0</v>
      </c>
      <c r="G1165" s="2">
        <f t="shared" si="22"/>
        <v>5052.0215200000002</v>
      </c>
      <c r="H1165" s="2">
        <f t="shared" si="23"/>
        <v>0.21000000000140062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808.96</v>
      </c>
      <c r="E1166" s="1">
        <v>0</v>
      </c>
      <c r="F1166" s="1">
        <v>0</v>
      </c>
      <c r="G1166" s="2">
        <f t="shared" si="22"/>
        <v>296.07936000000001</v>
      </c>
      <c r="H1166" s="2">
        <f t="shared" si="23"/>
        <v>3.999999999996362E-2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4152994.7399999998</v>
      </c>
      <c r="D1214" s="1">
        <f>BILANCA!E237</f>
        <v>4148858.8000000003</v>
      </c>
      <c r="E1214" s="1">
        <v>0</v>
      </c>
      <c r="F1214" s="1">
        <v>0</v>
      </c>
      <c r="G1214" s="2">
        <f t="shared" si="22"/>
        <v>2876114.5505400002</v>
      </c>
      <c r="H1214" s="2">
        <f t="shared" si="23"/>
        <v>0.4599999999627471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4016005.51</v>
      </c>
      <c r="D1215" s="1">
        <f>BILANCA!E238</f>
        <v>3972982.77</v>
      </c>
      <c r="E1215" s="1">
        <v>0</v>
      </c>
      <c r="F1215" s="1">
        <v>0</v>
      </c>
      <c r="G1215" s="2">
        <f t="shared" si="22"/>
        <v>2775177.2836000002</v>
      </c>
      <c r="H1215" s="2">
        <f t="shared" si="23"/>
        <v>0.72000000020489097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4016005.51</v>
      </c>
      <c r="D1216" s="1">
        <f>BILANCA!E239</f>
        <v>3972982.77</v>
      </c>
      <c r="E1216" s="1">
        <v>0</v>
      </c>
      <c r="F1216" s="1">
        <v>0</v>
      </c>
      <c r="G1216" s="2">
        <f t="shared" si="22"/>
        <v>2787139.25465</v>
      </c>
      <c r="H1216" s="2">
        <f t="shared" si="23"/>
        <v>0.72000000020489097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4016005.51</v>
      </c>
      <c r="D1217" s="1">
        <f>BILANCA!E240</f>
        <v>3972982.77</v>
      </c>
      <c r="E1217" s="1">
        <v>0</v>
      </c>
      <c r="F1217" s="1">
        <v>0</v>
      </c>
      <c r="G1217" s="2">
        <f t="shared" si="22"/>
        <v>2799101.2257000003</v>
      </c>
      <c r="H1217" s="2">
        <f t="shared" si="23"/>
        <v>0.72000000020489097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113314.62</v>
      </c>
      <c r="D1222" s="1">
        <f>BILANCA!E245</f>
        <v>151755.37</v>
      </c>
      <c r="E1222" s="1">
        <v>0</v>
      </c>
      <c r="F1222" s="1">
        <v>0</v>
      </c>
      <c r="G1222" s="2">
        <f t="shared" si="22"/>
        <v>99621.261039999983</v>
      </c>
      <c r="H1222" s="2">
        <f t="shared" si="23"/>
        <v>0.75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113314.62</v>
      </c>
      <c r="D1223" s="1">
        <f>BILANCA!E246</f>
        <v>151755.37</v>
      </c>
      <c r="E1223" s="1">
        <v>0</v>
      </c>
      <c r="F1223" s="1">
        <v>0</v>
      </c>
      <c r="G1223" s="2">
        <f t="shared" si="22"/>
        <v>100038.08639999999</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113314.62</v>
      </c>
      <c r="D1225" s="1">
        <f>BILANCA!E248</f>
        <v>151755.37</v>
      </c>
      <c r="E1225" s="1">
        <v>0</v>
      </c>
      <c r="F1225" s="1">
        <v>0</v>
      </c>
      <c r="G1225" s="2">
        <f t="shared" si="22"/>
        <v>100871.73712000001</v>
      </c>
      <c r="H1225" s="2">
        <f t="shared" si="23"/>
        <v>0.75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23674.61</v>
      </c>
      <c r="D1232" s="1">
        <f>BILANCA!E255</f>
        <v>24120.66</v>
      </c>
      <c r="E1232" s="1">
        <v>0</v>
      </c>
      <c r="F1232" s="1">
        <v>0</v>
      </c>
      <c r="G1232" s="2">
        <f t="shared" si="22"/>
        <v>17907.066570000003</v>
      </c>
      <c r="H1232" s="2">
        <f t="shared" si="23"/>
        <v>0.72999999999956344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9976.02</v>
      </c>
      <c r="D1236" s="1">
        <f>BILANCA!E259</f>
        <v>9976.02</v>
      </c>
      <c r="E1236" s="1">
        <v>0</v>
      </c>
      <c r="F1236" s="1">
        <v>0</v>
      </c>
      <c r="G1236" s="2">
        <f t="shared" si="22"/>
        <v>7571.7991800000009</v>
      </c>
      <c r="H1236" s="2">
        <f t="shared" si="23"/>
        <v>4.0000000000873115E-2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9976.02</v>
      </c>
      <c r="D1237" s="1">
        <f>BILANCA!E260</f>
        <v>9976.02</v>
      </c>
      <c r="E1237" s="1">
        <v>0</v>
      </c>
      <c r="F1237" s="1">
        <v>0</v>
      </c>
      <c r="G1237" s="2">
        <f t="shared" si="22"/>
        <v>7601.7272400000011</v>
      </c>
      <c r="H1237" s="2">
        <f t="shared" si="23"/>
        <v>4.0000000000873115E-2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19214.43</v>
      </c>
      <c r="D1240" s="1">
        <f>BILANCA!E264</f>
        <v>18259.18</v>
      </c>
      <c r="E1240" s="1">
        <v>0</v>
      </c>
      <c r="F1240" s="1">
        <v>0</v>
      </c>
      <c r="G1240" s="2">
        <f t="shared" si="22"/>
        <v>14323.32703</v>
      </c>
      <c r="H1240" s="2">
        <f t="shared" si="23"/>
        <v>0.61000000000058208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3886.71</v>
      </c>
      <c r="D1241" s="1">
        <f>BILANCA!E265</f>
        <v>5288.01</v>
      </c>
      <c r="E1241" s="1">
        <v>0</v>
      </c>
      <c r="F1241" s="1">
        <v>0</v>
      </c>
      <c r="G1241" s="2">
        <f t="shared" si="22"/>
        <v>3731.3843400000005</v>
      </c>
      <c r="H1241" s="2">
        <f t="shared" si="23"/>
        <v>0.3000000000001819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23171.7</v>
      </c>
      <c r="D1244" s="1">
        <f>BILANCA!E268</f>
        <v>7822.77</v>
      </c>
      <c r="E1244" s="1">
        <v>0</v>
      </c>
      <c r="F1244" s="1">
        <v>0</v>
      </c>
      <c r="G1244" s="2">
        <f t="shared" si="24"/>
        <v>10131.299640000001</v>
      </c>
      <c r="H1244" s="2">
        <f t="shared" si="23"/>
        <v>0.52999999999883585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190.36</v>
      </c>
      <c r="D1247" s="1">
        <f>BILANCA!E271</f>
        <v>190.36</v>
      </c>
      <c r="E1247" s="1">
        <v>0</v>
      </c>
      <c r="F1247" s="1">
        <v>0</v>
      </c>
      <c r="G1247" s="2">
        <f t="shared" si="24"/>
        <v>150.76512000000002</v>
      </c>
      <c r="H1247" s="2">
        <f t="shared" si="23"/>
        <v>0.72000000000002728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288807.15000000002</v>
      </c>
      <c r="D1264" s="1">
        <f>BILANCA!E288</f>
        <v>297965.21000000002</v>
      </c>
      <c r="E1264" s="1">
        <v>0</v>
      </c>
      <c r="F1264" s="1">
        <v>0</v>
      </c>
      <c r="G1264" s="2">
        <f t="shared" si="24"/>
        <v>248611.25717000006</v>
      </c>
      <c r="H1264" s="2">
        <f t="shared" si="23"/>
        <v>0.36000000004423782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808.96</v>
      </c>
      <c r="E1265" s="1">
        <v>0</v>
      </c>
      <c r="F1265" s="1">
        <v>0</v>
      </c>
      <c r="G1265" s="2">
        <f t="shared" si="24"/>
        <v>456.25343999999996</v>
      </c>
      <c r="H1265" s="2">
        <f t="shared" si="23"/>
        <v>3.999999999996362E-2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205.47</v>
      </c>
      <c r="D1278" s="1">
        <f>BILANCA!E302</f>
        <v>0</v>
      </c>
      <c r="E1278" s="1">
        <v>0</v>
      </c>
      <c r="F1278" s="1">
        <v>0</v>
      </c>
      <c r="G1278" s="2">
        <f t="shared" si="24"/>
        <v>60.61365</v>
      </c>
      <c r="H1278" s="2">
        <f t="shared" si="23"/>
        <v>0.46999999999999886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3032861.48</v>
      </c>
      <c r="D1408" s="1">
        <f>'RAS-funkcijski'!E114</f>
        <v>3777541.49</v>
      </c>
      <c r="E1408" s="1">
        <v>0</v>
      </c>
      <c r="F1408" s="1">
        <v>0</v>
      </c>
      <c r="G1408" s="2">
        <f t="shared" si="24"/>
        <v>1164673.8906</v>
      </c>
      <c r="H1408" s="2">
        <f t="shared" si="27"/>
        <v>0.97000000020489097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2859842.41</v>
      </c>
      <c r="D1409" s="1">
        <f>'RAS-funkcijski'!E115</f>
        <v>3570438.33</v>
      </c>
      <c r="E1409" s="1">
        <v>0</v>
      </c>
      <c r="F1409" s="1">
        <v>0</v>
      </c>
      <c r="G1409" s="2">
        <f t="shared" si="24"/>
        <v>1110079.8167699999</v>
      </c>
      <c r="H1409" s="2">
        <f t="shared" si="27"/>
        <v>0.74000000022351742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2859842.41</v>
      </c>
      <c r="D1411" s="1">
        <f>'RAS-funkcijski'!E117</f>
        <v>3570438.33</v>
      </c>
      <c r="E1411" s="1">
        <v>0</v>
      </c>
      <c r="F1411" s="1">
        <v>0</v>
      </c>
      <c r="G1411" s="2">
        <f t="shared" si="24"/>
        <v>1130081.2549100001</v>
      </c>
      <c r="H1411" s="2">
        <f t="shared" si="27"/>
        <v>0.74000000022351742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173019.07</v>
      </c>
      <c r="D1420" s="1">
        <f>'RAS-funkcijski'!E126</f>
        <v>207103.16</v>
      </c>
      <c r="E1420" s="1">
        <v>0</v>
      </c>
      <c r="F1420" s="1">
        <v>0</v>
      </c>
      <c r="G1420" s="2">
        <f t="shared" si="24"/>
        <v>71641.497579999996</v>
      </c>
      <c r="H1420" s="2">
        <f t="shared" si="27"/>
        <v>0.23000000001047738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3032861.48</v>
      </c>
      <c r="D1435" s="13">
        <f>'RAS-funkcijski'!E141</f>
        <v>3777541.49</v>
      </c>
      <c r="E1435" s="13">
        <v>0</v>
      </c>
      <c r="F1435" s="13">
        <v>0</v>
      </c>
      <c r="G1435" s="14">
        <f t="shared" si="24"/>
        <v>1450548.3910200002</v>
      </c>
      <c r="H1435" s="14">
        <f t="shared" si="27"/>
        <v>0.97000000020489097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288807.15000000002</v>
      </c>
      <c r="D1480" s="6"/>
      <c r="E1480" s="6">
        <v>0</v>
      </c>
      <c r="F1480" s="6">
        <v>0</v>
      </c>
      <c r="G1480" s="7">
        <f t="shared" ref="G1480:G1580" si="34">B1480/1000*C1480</f>
        <v>288.80715000000004</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3818698.0000000005</v>
      </c>
      <c r="D1481" s="1">
        <v>0</v>
      </c>
      <c r="E1481" s="1">
        <v>0</v>
      </c>
      <c r="F1481" s="1">
        <v>0</v>
      </c>
      <c r="G1481" s="2">
        <f t="shared" si="34"/>
        <v>7637.3960000000006</v>
      </c>
      <c r="H1481" s="2">
        <f t="shared" si="35"/>
        <v>4.6566128730773926E-10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3699452.1700000004</v>
      </c>
      <c r="D1483" s="1">
        <v>0</v>
      </c>
      <c r="E1483" s="1">
        <v>0</v>
      </c>
      <c r="F1483" s="1">
        <v>0</v>
      </c>
      <c r="G1483" s="2">
        <f t="shared" si="34"/>
        <v>14797.808680000002</v>
      </c>
      <c r="H1483" s="2">
        <f t="shared" si="35"/>
        <v>0.17000000039115548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3050059.26</v>
      </c>
      <c r="D1484" s="1">
        <v>0</v>
      </c>
      <c r="E1484" s="1">
        <v>0</v>
      </c>
      <c r="F1484" s="1">
        <v>0</v>
      </c>
      <c r="G1484" s="2">
        <f t="shared" si="34"/>
        <v>15250.2963</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537725.24</v>
      </c>
      <c r="D1485" s="1">
        <v>0</v>
      </c>
      <c r="E1485" s="1">
        <v>0</v>
      </c>
      <c r="F1485" s="1">
        <v>0</v>
      </c>
      <c r="G1485" s="2">
        <f t="shared" si="34"/>
        <v>3226.3514399999999</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2537.4899999999998</v>
      </c>
      <c r="D1486" s="1">
        <v>0</v>
      </c>
      <c r="E1486" s="1">
        <v>0</v>
      </c>
      <c r="F1486" s="1">
        <v>0</v>
      </c>
      <c r="G1486" s="2">
        <f t="shared" si="34"/>
        <v>17.762429999999998</v>
      </c>
      <c r="H1486" s="2">
        <f t="shared" si="35"/>
        <v>0.48999999999978172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94918.39</v>
      </c>
      <c r="D1489" s="1">
        <v>0</v>
      </c>
      <c r="E1489" s="1">
        <v>0</v>
      </c>
      <c r="F1489" s="1">
        <v>0</v>
      </c>
      <c r="G1489" s="2">
        <f t="shared" si="34"/>
        <v>949.18389999999999</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2591.31</v>
      </c>
      <c r="D1490" s="1">
        <v>0</v>
      </c>
      <c r="E1490" s="1">
        <v>0</v>
      </c>
      <c r="F1490" s="1">
        <v>0</v>
      </c>
      <c r="G1490" s="2">
        <f t="shared" si="34"/>
        <v>28.504409999999996</v>
      </c>
      <c r="H1490" s="2">
        <f t="shared" si="35"/>
        <v>0.30999999999994543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11620.48</v>
      </c>
      <c r="D1491" s="1">
        <v>0</v>
      </c>
      <c r="E1491" s="1">
        <v>0</v>
      </c>
      <c r="F1491" s="1">
        <v>0</v>
      </c>
      <c r="G1491" s="2">
        <f t="shared" si="34"/>
        <v>139.44576000000001</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119245.83</v>
      </c>
      <c r="D1492" s="1">
        <v>0</v>
      </c>
      <c r="E1492" s="1">
        <v>0</v>
      </c>
      <c r="F1492" s="1">
        <v>0</v>
      </c>
      <c r="G1492" s="2">
        <f t="shared" si="34"/>
        <v>1550.19579</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3808730.9800000004</v>
      </c>
      <c r="D1499" s="1">
        <v>0</v>
      </c>
      <c r="E1499" s="1">
        <v>0</v>
      </c>
      <c r="F1499" s="1">
        <v>0</v>
      </c>
      <c r="G1499" s="2">
        <f t="shared" si="34"/>
        <v>76174.619600000005</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3690294.1100000003</v>
      </c>
      <c r="D1501" s="1">
        <v>0</v>
      </c>
      <c r="E1501" s="1">
        <v>0</v>
      </c>
      <c r="F1501" s="1">
        <v>0</v>
      </c>
      <c r="G1501" s="2">
        <f t="shared" si="34"/>
        <v>81186.470419999998</v>
      </c>
      <c r="H1501" s="2">
        <f t="shared" si="35"/>
        <v>0.11000000033527613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3029280.95</v>
      </c>
      <c r="D1502" s="1">
        <v>0</v>
      </c>
      <c r="E1502" s="1">
        <v>0</v>
      </c>
      <c r="F1502" s="1">
        <v>0</v>
      </c>
      <c r="G1502" s="2">
        <f t="shared" si="34"/>
        <v>69673.461850000007</v>
      </c>
      <c r="H1502" s="2">
        <f t="shared" si="35"/>
        <v>4.9999999813735485E-2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533259.11</v>
      </c>
      <c r="D1503" s="1">
        <v>0</v>
      </c>
      <c r="E1503" s="1">
        <v>0</v>
      </c>
      <c r="F1503" s="1">
        <v>0</v>
      </c>
      <c r="G1503" s="2">
        <f t="shared" si="34"/>
        <v>12798.218639999999</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2523.96</v>
      </c>
      <c r="D1504" s="1">
        <v>0</v>
      </c>
      <c r="E1504" s="1">
        <v>0</v>
      </c>
      <c r="F1504" s="1">
        <v>0</v>
      </c>
      <c r="G1504" s="2">
        <f t="shared" si="34"/>
        <v>63.099000000000004</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94918.39</v>
      </c>
      <c r="D1507" s="1">
        <v>0</v>
      </c>
      <c r="E1507" s="1">
        <v>0</v>
      </c>
      <c r="F1507" s="1">
        <v>0</v>
      </c>
      <c r="G1507" s="2">
        <f t="shared" si="34"/>
        <v>2657.7149199999999</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2591.31</v>
      </c>
      <c r="D1508" s="1">
        <v>0</v>
      </c>
      <c r="E1508" s="1">
        <v>0</v>
      </c>
      <c r="F1508" s="1">
        <v>0</v>
      </c>
      <c r="G1508" s="2">
        <f t="shared" si="34"/>
        <v>75.147990000000007</v>
      </c>
      <c r="H1508" s="2">
        <f t="shared" si="35"/>
        <v>0.30999999999994543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27720.39</v>
      </c>
      <c r="D1509" s="1">
        <v>0</v>
      </c>
      <c r="E1509" s="1">
        <v>0</v>
      </c>
      <c r="F1509" s="1">
        <v>0</v>
      </c>
      <c r="G1509" s="2">
        <f t="shared" si="34"/>
        <v>831.61169999999993</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118436.87</v>
      </c>
      <c r="D1510" s="1">
        <v>0</v>
      </c>
      <c r="E1510" s="1">
        <v>0</v>
      </c>
      <c r="F1510" s="1">
        <v>0</v>
      </c>
      <c r="G1510" s="2">
        <f t="shared" si="34"/>
        <v>3671.54297</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298774.16999999993</v>
      </c>
      <c r="D1517" s="1">
        <v>0</v>
      </c>
      <c r="E1517" s="1">
        <v>0</v>
      </c>
      <c r="F1517" s="1">
        <v>0</v>
      </c>
      <c r="G1517" s="2">
        <f t="shared" si="34"/>
        <v>11353.418459999997</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45700.149999999994</v>
      </c>
      <c r="D1518" s="1">
        <v>0</v>
      </c>
      <c r="E1518" s="1">
        <v>0</v>
      </c>
      <c r="F1518" s="1">
        <v>0</v>
      </c>
      <c r="G1518" s="2">
        <f t="shared" si="34"/>
        <v>1782.3058499999997</v>
      </c>
      <c r="H1518" s="2">
        <f t="shared" si="35"/>
        <v>0.14999999999417923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44891.189999999995</v>
      </c>
      <c r="D1524" s="1">
        <v>0</v>
      </c>
      <c r="E1524" s="1">
        <v>0</v>
      </c>
      <c r="F1524" s="1">
        <v>0</v>
      </c>
      <c r="G1524" s="2">
        <f t="shared" si="34"/>
        <v>2020.1035499999998</v>
      </c>
      <c r="H1524" s="2">
        <f t="shared" si="35"/>
        <v>0.18999999999505235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40767.769999999997</v>
      </c>
      <c r="D1530" s="1">
        <v>0</v>
      </c>
      <c r="E1530" s="1">
        <v>0</v>
      </c>
      <c r="F1530" s="1">
        <v>0</v>
      </c>
      <c r="G1530" s="2">
        <f t="shared" si="34"/>
        <v>2079.1562699999995</v>
      </c>
      <c r="H1530" s="2">
        <f t="shared" si="35"/>
        <v>0.23000000000320142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40767.769999999997</v>
      </c>
      <c r="D1531" s="1">
        <v>0</v>
      </c>
      <c r="E1531" s="1">
        <v>0</v>
      </c>
      <c r="F1531" s="1">
        <v>0</v>
      </c>
      <c r="G1531" s="2">
        <f t="shared" si="34"/>
        <v>2119.9240399999999</v>
      </c>
      <c r="H1531" s="2">
        <f t="shared" si="35"/>
        <v>0.23000000000320142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237.27</v>
      </c>
      <c r="D1535" s="1">
        <v>0</v>
      </c>
      <c r="E1535" s="1">
        <v>0</v>
      </c>
      <c r="F1535" s="1">
        <v>0</v>
      </c>
      <c r="G1535" s="2">
        <f t="shared" si="34"/>
        <v>13.287120000000002</v>
      </c>
      <c r="H1535" s="2">
        <f t="shared" si="35"/>
        <v>0.27000000000001023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237.27</v>
      </c>
      <c r="D1536" s="1">
        <v>0</v>
      </c>
      <c r="E1536" s="1">
        <v>0</v>
      </c>
      <c r="F1536" s="1">
        <v>0</v>
      </c>
      <c r="G1536" s="2">
        <f t="shared" si="34"/>
        <v>13.52439</v>
      </c>
      <c r="H1536" s="2">
        <f t="shared" si="35"/>
        <v>0.27000000000001023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3886.15</v>
      </c>
      <c r="D1560" s="1">
        <v>0</v>
      </c>
      <c r="E1560" s="1">
        <v>0</v>
      </c>
      <c r="F1560" s="1">
        <v>0</v>
      </c>
      <c r="G1560" s="2">
        <f t="shared" si="34"/>
        <v>314.77815000000004</v>
      </c>
      <c r="H1560" s="2">
        <f t="shared" si="35"/>
        <v>0.15000000000009095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3886.15</v>
      </c>
      <c r="D1561" s="1">
        <v>0</v>
      </c>
      <c r="E1561" s="1">
        <v>0</v>
      </c>
      <c r="F1561" s="1">
        <v>0</v>
      </c>
      <c r="G1561" s="2">
        <f t="shared" si="34"/>
        <v>318.66430000000003</v>
      </c>
      <c r="H1561" s="2">
        <f t="shared" si="35"/>
        <v>0.15000000000009095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808.96</v>
      </c>
      <c r="D1565" s="1">
        <v>0</v>
      </c>
      <c r="E1565" s="1">
        <v>0</v>
      </c>
      <c r="F1565" s="1">
        <v>0</v>
      </c>
      <c r="G1565" s="2">
        <f t="shared" si="34"/>
        <v>69.57056</v>
      </c>
      <c r="H1565" s="2">
        <f t="shared" si="35"/>
        <v>3.999999999996362E-2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808.96</v>
      </c>
      <c r="D1566" s="1">
        <v>0</v>
      </c>
      <c r="E1566" s="1">
        <v>0</v>
      </c>
      <c r="F1566" s="1">
        <v>0</v>
      </c>
      <c r="G1566" s="2">
        <f t="shared" si="34"/>
        <v>70.379519999999999</v>
      </c>
      <c r="H1566" s="2">
        <f t="shared" si="35"/>
        <v>3.999999999996362E-2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253074.02</v>
      </c>
      <c r="D1576" s="1">
        <v>0</v>
      </c>
      <c r="E1576" s="1">
        <v>0</v>
      </c>
      <c r="F1576" s="1">
        <v>0</v>
      </c>
      <c r="G1576" s="2">
        <f t="shared" si="34"/>
        <v>24548.179939999998</v>
      </c>
      <c r="H1576" s="2">
        <f t="shared" si="35"/>
        <v>1.9999999989522621E-2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253074.02</v>
      </c>
      <c r="D1578" s="1">
        <v>0</v>
      </c>
      <c r="E1578" s="1">
        <v>0</v>
      </c>
      <c r="F1578" s="1">
        <v>0</v>
      </c>
      <c r="G1578" s="2">
        <f t="shared" si="34"/>
        <v>25054.327980000002</v>
      </c>
      <c r="H1578" s="2">
        <f t="shared" si="35"/>
        <v>1.9999999989522621E-2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7" customWidth="1"/>
    <col min="2" max="7" width="14.44140625" customWidth="1"/>
  </cols>
  <sheetData>
    <row r="1" spans="1:1" ht="37.5" customHeight="1" x14ac:dyDescent="0.25">
      <c r="A1" s="274" t="s">
        <v>12</v>
      </c>
    </row>
    <row r="2" spans="1:1" ht="12.75" customHeight="1" x14ac:dyDescent="0.25">
      <c r="A2" s="268"/>
    </row>
    <row r="3" spans="1:1" ht="20.399999999999999" x14ac:dyDescent="0.25">
      <c r="A3" s="269" t="s">
        <v>13</v>
      </c>
    </row>
    <row r="4" spans="1:1" ht="39" customHeight="1" x14ac:dyDescent="0.25">
      <c r="A4" s="269" t="s">
        <v>14</v>
      </c>
    </row>
    <row r="5" spans="1:1" ht="51.75" customHeight="1" x14ac:dyDescent="0.25">
      <c r="A5" s="269" t="s">
        <v>15</v>
      </c>
    </row>
    <row r="6" spans="1:1" ht="27" customHeight="1" x14ac:dyDescent="0.25">
      <c r="A6" s="270" t="s">
        <v>16</v>
      </c>
    </row>
    <row r="7" spans="1:1" ht="40.799999999999997" x14ac:dyDescent="0.25">
      <c r="A7" s="271" t="s">
        <v>17</v>
      </c>
    </row>
    <row r="8" spans="1:1" ht="71.400000000000006" x14ac:dyDescent="0.25">
      <c r="A8" s="272" t="s">
        <v>18</v>
      </c>
    </row>
    <row r="9" spans="1:1" ht="20.399999999999999" x14ac:dyDescent="0.25">
      <c r="A9" s="269" t="s">
        <v>19</v>
      </c>
    </row>
    <row r="10" spans="1:1" ht="40.799999999999997" x14ac:dyDescent="0.25">
      <c r="A10" s="269" t="s">
        <v>20</v>
      </c>
    </row>
    <row r="11" spans="1:1" ht="42.75" customHeight="1" x14ac:dyDescent="0.25">
      <c r="A11" s="27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4">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3">
        <v>15294</v>
      </c>
      <c r="H6" s="19" t="s">
        <v>26</v>
      </c>
      <c r="I6" s="20" t="s">
        <v>27</v>
      </c>
      <c r="J6" s="4"/>
      <c r="L6" s="4"/>
      <c r="M6" s="4"/>
      <c r="N6" s="4"/>
      <c r="O6" s="4"/>
      <c r="P6" s="4"/>
      <c r="Q6" s="4"/>
      <c r="R6" s="4"/>
      <c r="S6" s="4"/>
      <c r="T6" s="4"/>
      <c r="U6" s="4"/>
      <c r="V6" s="4"/>
      <c r="W6" s="4"/>
      <c r="X6" s="4"/>
    </row>
    <row r="7" spans="1:24" ht="15" customHeight="1" x14ac:dyDescent="0.25">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5"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5">
      <c r="A16" s="324" t="s">
        <v>29</v>
      </c>
      <c r="B16" s="330" t="str">
        <f>'PR-RAS'!B6</f>
        <v xml:space="preserve">PRIHODI POSLOVANJA (šifre 61+62+63+64+65+66+67+68) </v>
      </c>
      <c r="C16" s="331"/>
      <c r="D16" s="331"/>
      <c r="E16" s="331"/>
      <c r="F16" s="332"/>
      <c r="G16" s="34" t="str">
        <f>'PR-RAS'!C6</f>
        <v>6</v>
      </c>
      <c r="H16" s="170">
        <f>'PR-RAS'!D6</f>
        <v>3133186.3600000008</v>
      </c>
      <c r="I16" s="170">
        <f>'PR-RAS'!E6</f>
        <v>3815982.24</v>
      </c>
      <c r="J16" s="4"/>
      <c r="K16" s="4"/>
      <c r="L16" s="4"/>
      <c r="M16" s="4"/>
      <c r="N16" s="4"/>
      <c r="O16" s="4"/>
      <c r="P16" s="4"/>
      <c r="Q16" s="4"/>
      <c r="R16" s="4"/>
      <c r="S16" s="4"/>
      <c r="T16" s="4"/>
      <c r="U16" s="4"/>
      <c r="V16" s="4"/>
      <c r="W16" s="4"/>
      <c r="X16" s="4"/>
    </row>
    <row r="17" spans="1:24" ht="12.75" customHeight="1" x14ac:dyDescent="0.25">
      <c r="A17" s="325"/>
      <c r="B17" s="333" t="str">
        <f>'PR-RAS'!B151</f>
        <v xml:space="preserve">RASHODI POSLOVANJA (šifre 31+32+34+35+36+37+38) </v>
      </c>
      <c r="C17" s="334"/>
      <c r="D17" s="334"/>
      <c r="E17" s="334"/>
      <c r="F17" s="335"/>
      <c r="G17" s="35" t="str">
        <f>'PR-RAS'!C151</f>
        <v>3</v>
      </c>
      <c r="H17" s="170">
        <f>'PR-RAS'!D151</f>
        <v>2929805.44</v>
      </c>
      <c r="I17" s="170">
        <f>'PR-RAS'!E151</f>
        <v>3662719.9200000004</v>
      </c>
      <c r="J17" s="4"/>
      <c r="K17" s="4"/>
      <c r="L17" s="4"/>
      <c r="M17" s="4"/>
      <c r="N17" s="4"/>
      <c r="O17" s="4"/>
      <c r="P17" s="4"/>
      <c r="Q17" s="4"/>
      <c r="R17" s="4"/>
      <c r="S17" s="4"/>
      <c r="T17" s="4"/>
      <c r="U17" s="4"/>
      <c r="V17" s="4"/>
      <c r="W17" s="4"/>
      <c r="X17" s="4"/>
    </row>
    <row r="18" spans="1:24" ht="12.75" customHeight="1" x14ac:dyDescent="0.25">
      <c r="A18" s="325"/>
      <c r="B18" s="333" t="str">
        <f>'PR-RAS'!B645</f>
        <v>Višak prihoda i primitaka raspoloživ u sljedećem razdoblju (šifre X005 + '9221-9222' - Y005 - '9222-9221')</v>
      </c>
      <c r="C18" s="334"/>
      <c r="D18" s="334"/>
      <c r="E18" s="334"/>
      <c r="F18" s="335"/>
      <c r="G18" s="35" t="str">
        <f>'PR-RAS'!C645</f>
        <v>X006</v>
      </c>
      <c r="H18" s="170">
        <f>'PR-RAS'!D645</f>
        <v>113314.62000000081</v>
      </c>
      <c r="I18" s="170">
        <f>'PR-RAS'!E645</f>
        <v>151755.37</v>
      </c>
      <c r="J18" s="4"/>
      <c r="K18" s="4"/>
      <c r="L18" s="4"/>
      <c r="M18" s="4"/>
      <c r="N18" s="4"/>
      <c r="O18" s="4"/>
      <c r="P18" s="4"/>
      <c r="Q18" s="4"/>
      <c r="R18" s="4"/>
      <c r="S18" s="4"/>
      <c r="T18" s="4"/>
      <c r="U18" s="4"/>
      <c r="V18" s="4"/>
      <c r="W18" s="4"/>
      <c r="X18" s="4"/>
    </row>
    <row r="19" spans="1:24" ht="12.75" customHeight="1" x14ac:dyDescent="0.25">
      <c r="A19" s="326"/>
      <c r="B19" s="336" t="str">
        <f>'PR-RAS'!B646</f>
        <v>Manjak prihoda i primitaka za pokriće u sljedećem razdoblju (šifre Y005 + '9222-9221' - X005 - '9221-9222' )</v>
      </c>
      <c r="C19" s="337"/>
      <c r="D19" s="337"/>
      <c r="E19" s="337"/>
      <c r="F19" s="33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4" t="s">
        <v>32</v>
      </c>
      <c r="B20" s="330" t="str">
        <f>BILANCA!B7</f>
        <v>Nefinancijska imovina (šifre 01+02+03+04+05+06)</v>
      </c>
      <c r="C20" s="331"/>
      <c r="D20" s="331"/>
      <c r="E20" s="331"/>
      <c r="F20" s="332"/>
      <c r="G20" s="157" t="str">
        <f>BILANCA!C7</f>
        <v>B002</v>
      </c>
      <c r="H20" s="172">
        <f>BILANCA!D7</f>
        <v>4011796.1700000004</v>
      </c>
      <c r="I20" s="173">
        <f>BILANCA!E7</f>
        <v>3968773.4300000006</v>
      </c>
      <c r="J20" s="4"/>
      <c r="K20" s="4"/>
      <c r="L20" s="4"/>
      <c r="M20" s="4"/>
      <c r="N20" s="4"/>
      <c r="O20" s="4"/>
      <c r="P20" s="4"/>
      <c r="Q20" s="4"/>
      <c r="R20" s="4"/>
      <c r="S20" s="4"/>
      <c r="T20" s="4"/>
      <c r="U20" s="4"/>
      <c r="V20" s="4"/>
      <c r="W20" s="4"/>
      <c r="X20" s="4"/>
    </row>
    <row r="21" spans="1:24" ht="12.75" customHeight="1" x14ac:dyDescent="0.25">
      <c r="A21" s="325"/>
      <c r="B21" s="333" t="str">
        <f>BILANCA!B68</f>
        <v>Financijska imovina (šifre 11+12+13+14+15+16+17+19)</v>
      </c>
      <c r="C21" s="334"/>
      <c r="D21" s="334"/>
      <c r="E21" s="334"/>
      <c r="F21" s="335"/>
      <c r="G21" s="158" t="str">
        <f>BILANCA!C68</f>
        <v>1</v>
      </c>
      <c r="H21" s="174">
        <f>BILANCA!D68</f>
        <v>430005.72</v>
      </c>
      <c r="I21" s="175">
        <f>BILANCA!E68</f>
        <v>478859.54000000004</v>
      </c>
      <c r="J21" s="4"/>
      <c r="K21" s="4"/>
      <c r="L21" s="4"/>
      <c r="M21" s="4"/>
      <c r="N21" s="4"/>
      <c r="O21" s="4"/>
      <c r="P21" s="4"/>
      <c r="Q21" s="4"/>
      <c r="R21" s="4"/>
      <c r="S21" s="4"/>
      <c r="T21" s="4"/>
      <c r="U21" s="4"/>
      <c r="V21" s="4"/>
      <c r="W21" s="4"/>
      <c r="X21" s="4"/>
    </row>
    <row r="22" spans="1:24" ht="12.75" customHeight="1" x14ac:dyDescent="0.25">
      <c r="A22" s="325"/>
      <c r="B22" s="333" t="str">
        <f>BILANCA!B176</f>
        <v xml:space="preserve">Obveze (šifre 23+24+25+26+29) </v>
      </c>
      <c r="C22" s="334"/>
      <c r="D22" s="334"/>
      <c r="E22" s="334"/>
      <c r="F22" s="335"/>
      <c r="G22" s="158" t="str">
        <f>BILANCA!C176</f>
        <v>2</v>
      </c>
      <c r="H22" s="174">
        <f>BILANCA!D176</f>
        <v>288807.14999999997</v>
      </c>
      <c r="I22" s="175">
        <f>BILANCA!E176</f>
        <v>298774.17000000004</v>
      </c>
      <c r="J22" s="4"/>
      <c r="K22" s="4"/>
      <c r="L22" s="4"/>
      <c r="M22" s="4"/>
      <c r="N22" s="4"/>
      <c r="O22" s="4"/>
      <c r="P22" s="4"/>
      <c r="Q22" s="4"/>
      <c r="R22" s="4"/>
      <c r="S22" s="4"/>
      <c r="T22" s="4"/>
      <c r="U22" s="4"/>
      <c r="V22" s="4"/>
      <c r="W22" s="4"/>
      <c r="X22" s="4"/>
    </row>
    <row r="23" spans="1:24" ht="12.75" customHeight="1" x14ac:dyDescent="0.25">
      <c r="A23" s="326"/>
      <c r="B23" s="336" t="str">
        <f>BILANCA!B237</f>
        <v>Vlastiti izvori (šifre 91 + 922 - 93 + 96 do 98)</v>
      </c>
      <c r="C23" s="337"/>
      <c r="D23" s="337"/>
      <c r="E23" s="337"/>
      <c r="F23" s="338"/>
      <c r="G23" s="159" t="str">
        <f>BILANCA!C237</f>
        <v>9</v>
      </c>
      <c r="H23" s="176">
        <f>BILANCA!D237</f>
        <v>4152994.7399999998</v>
      </c>
      <c r="I23" s="177">
        <f>BILANCA!E237</f>
        <v>4148858.8000000003</v>
      </c>
      <c r="J23" s="4"/>
      <c r="K23" s="4"/>
      <c r="L23" s="4"/>
      <c r="M23" s="4"/>
      <c r="N23" s="4"/>
      <c r="O23" s="4"/>
      <c r="P23" s="4"/>
      <c r="Q23" s="4"/>
      <c r="R23" s="4"/>
      <c r="S23" s="4"/>
      <c r="T23" s="4"/>
      <c r="U23" s="4"/>
      <c r="V23" s="4"/>
      <c r="W23" s="4"/>
      <c r="X23" s="4"/>
    </row>
    <row r="24" spans="1:24" ht="12.75" customHeight="1" x14ac:dyDescent="0.25">
      <c r="A24" s="324" t="s">
        <v>45</v>
      </c>
      <c r="B24" s="330" t="str">
        <f>'RAS-funkcijski'!B5</f>
        <v>Opće javne usluge (šifre 011+012+013+014 do 018)</v>
      </c>
      <c r="C24" s="331"/>
      <c r="D24" s="331"/>
      <c r="E24" s="331"/>
      <c r="F24" s="33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5"/>
      <c r="B25" s="333" t="str">
        <f>'RAS-funkcijski'!B35</f>
        <v>Ekonomski poslovi (šifre 041+042+043+044+045+046+047+048+049)</v>
      </c>
      <c r="C25" s="334"/>
      <c r="D25" s="334"/>
      <c r="E25" s="334"/>
      <c r="F25" s="33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5"/>
      <c r="B26" s="333" t="str">
        <f>'RAS-funkcijski'!B88</f>
        <v>Rashodi vezani za stanovanje i kom. pogodnosti koji nisu drugdje svrstani</v>
      </c>
      <c r="C26" s="334"/>
      <c r="D26" s="334"/>
      <c r="E26" s="334"/>
      <c r="F26" s="33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5"/>
      <c r="B27" s="333" t="str">
        <f>'RAS-funkcijski'!B114</f>
        <v>Obrazovanje (šifre 091+092+093+094+095+096+097+098)</v>
      </c>
      <c r="C27" s="334"/>
      <c r="D27" s="334"/>
      <c r="E27" s="334"/>
      <c r="F27" s="335"/>
      <c r="G27" s="158" t="str">
        <f>'RAS-funkcijski'!C114</f>
        <v>09</v>
      </c>
      <c r="H27" s="174">
        <f>'RAS-funkcijski'!D114</f>
        <v>3032861.48</v>
      </c>
      <c r="I27" s="175">
        <f>'RAS-funkcijski'!E114</f>
        <v>3777541.49</v>
      </c>
      <c r="J27" s="4"/>
      <c r="K27" s="4"/>
      <c r="L27" s="4"/>
      <c r="M27" s="4"/>
      <c r="N27" s="4"/>
      <c r="O27" s="4"/>
      <c r="P27" s="4"/>
      <c r="Q27" s="4"/>
      <c r="R27" s="4"/>
      <c r="S27" s="4"/>
      <c r="T27" s="4"/>
      <c r="U27" s="4"/>
      <c r="V27" s="4"/>
      <c r="W27" s="4"/>
      <c r="X27" s="4"/>
    </row>
    <row r="28" spans="1:24" ht="12.75" customHeight="1" x14ac:dyDescent="0.25">
      <c r="A28" s="326"/>
      <c r="B28" s="336" t="str">
        <f>'RAS-funkcijski'!B141</f>
        <v>Kontrolni zbroj (šifre 01+02+03+04+05+06+07+08+09+10)</v>
      </c>
      <c r="C28" s="337"/>
      <c r="D28" s="337"/>
      <c r="E28" s="337"/>
      <c r="F28" s="338"/>
      <c r="G28" s="159" t="str">
        <f>'RAS-funkcijski'!C141</f>
        <v>R1</v>
      </c>
      <c r="H28" s="178">
        <f>'RAS-funkcijski'!D141</f>
        <v>3032861.48</v>
      </c>
      <c r="I28" s="179">
        <f>'RAS-funkcijski'!E141</f>
        <v>3777541.49</v>
      </c>
      <c r="J28" s="4"/>
      <c r="K28" s="4"/>
      <c r="L28" s="4"/>
      <c r="M28" s="4"/>
      <c r="N28" s="4"/>
      <c r="O28" s="4"/>
      <c r="P28" s="4"/>
      <c r="Q28" s="4"/>
      <c r="R28" s="4"/>
      <c r="S28" s="4"/>
      <c r="T28" s="4"/>
      <c r="U28" s="4"/>
      <c r="V28" s="4"/>
      <c r="W28" s="4"/>
      <c r="X28" s="4"/>
    </row>
    <row r="29" spans="1:24" ht="12.75" customHeight="1" x14ac:dyDescent="0.25">
      <c r="A29" s="324" t="s">
        <v>36</v>
      </c>
      <c r="B29" s="340" t="str">
        <f>'P-VRIO'!B5</f>
        <v>Promjene u vrijednosti i obujmu imovine (šifre 91511+91512)</v>
      </c>
      <c r="C29" s="331"/>
      <c r="D29" s="331"/>
      <c r="E29" s="331"/>
      <c r="F29" s="332"/>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5"/>
      <c r="B30" s="341" t="str">
        <f>'P-VRIO'!B22</f>
        <v>Promjene u obujmu imovine (šifre P016+P023)</v>
      </c>
      <c r="C30" s="334"/>
      <c r="D30" s="334"/>
      <c r="E30" s="334"/>
      <c r="F30" s="33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5"/>
      <c r="B31" s="341" t="str">
        <f>'P-VRIO'!B38</f>
        <v>Promjene u vrijednosti (revalorizacija) i obujmu obveza (šifre 91521+91522)</v>
      </c>
      <c r="C31" s="334"/>
      <c r="D31" s="334"/>
      <c r="E31" s="334"/>
      <c r="F31" s="33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6"/>
      <c r="B32" s="342" t="str">
        <f>'P-VRIO'!B44</f>
        <v>Promjene u obujmu obveza (šifre P035 do P038)</v>
      </c>
      <c r="C32" s="337"/>
      <c r="D32" s="337"/>
      <c r="E32" s="337"/>
      <c r="F32" s="33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4" t="s">
        <v>37</v>
      </c>
      <c r="B33" s="330" t="str">
        <f>OBVEZE!B5</f>
        <v>Stanje obveza 1. siječnja (=stanju obveza iz Izvještaja o obvezama na 31. prosinca prethodne godine)</v>
      </c>
      <c r="C33" s="331"/>
      <c r="D33" s="331"/>
      <c r="E33" s="331"/>
      <c r="F33" s="332"/>
      <c r="G33" s="157" t="str">
        <f>OBVEZE!C5</f>
        <v>V001</v>
      </c>
      <c r="H33" s="180" t="s">
        <v>46</v>
      </c>
      <c r="I33" s="181">
        <f>OBVEZE!D5</f>
        <v>288807.15000000002</v>
      </c>
      <c r="J33" s="4"/>
      <c r="K33" s="4"/>
      <c r="L33" s="4"/>
      <c r="M33" s="4"/>
      <c r="N33" s="4"/>
      <c r="O33" s="4"/>
      <c r="P33" s="4"/>
      <c r="Q33" s="4"/>
      <c r="R33" s="4"/>
      <c r="S33" s="4"/>
      <c r="T33" s="4"/>
      <c r="U33" s="4"/>
      <c r="V33" s="4"/>
      <c r="W33" s="4"/>
      <c r="X33" s="4"/>
    </row>
    <row r="34" spans="1:24" ht="12.75" customHeight="1" x14ac:dyDescent="0.25">
      <c r="A34" s="325"/>
      <c r="B34" s="333" t="str">
        <f>OBVEZE!B42</f>
        <v>Stanje obveza na kraju izvještajnog razdoblja (šifre V001+V002-V004) i (šifre V007+V009)</v>
      </c>
      <c r="C34" s="334"/>
      <c r="D34" s="334"/>
      <c r="E34" s="334"/>
      <c r="F34" s="335"/>
      <c r="G34" s="158" t="str">
        <f>OBVEZE!C42</f>
        <v>V006</v>
      </c>
      <c r="H34" s="174" t="s">
        <v>46</v>
      </c>
      <c r="I34" s="175">
        <f>OBVEZE!D42</f>
        <v>298774.16999999993</v>
      </c>
      <c r="J34" s="4"/>
      <c r="K34" s="4"/>
      <c r="L34" s="4"/>
      <c r="M34" s="4"/>
      <c r="N34" s="4"/>
      <c r="O34" s="4"/>
      <c r="P34" s="4"/>
      <c r="Q34" s="4"/>
      <c r="R34" s="4"/>
      <c r="S34" s="4"/>
      <c r="T34" s="4"/>
      <c r="U34" s="4"/>
      <c r="V34" s="4"/>
      <c r="W34" s="4"/>
      <c r="X34" s="4"/>
    </row>
    <row r="35" spans="1:24" ht="12.75" customHeight="1" x14ac:dyDescent="0.25">
      <c r="A35" s="325"/>
      <c r="B35" s="333" t="str">
        <f>OBVEZE!B43</f>
        <v>Stanje dospjelih obveza na kraju izvještajnog razdoblja (šifre V008+D23+D24 + 'D dio 25,26')</v>
      </c>
      <c r="C35" s="334"/>
      <c r="D35" s="334"/>
      <c r="E35" s="334"/>
      <c r="F35" s="335"/>
      <c r="G35" s="158" t="str">
        <f>OBVEZE!C43</f>
        <v>V007</v>
      </c>
      <c r="H35" s="174" t="s">
        <v>46</v>
      </c>
      <c r="I35" s="175">
        <f>OBVEZE!D43</f>
        <v>45700.149999999994</v>
      </c>
      <c r="J35" s="4"/>
      <c r="K35" s="4"/>
      <c r="L35" s="4"/>
      <c r="M35" s="4"/>
      <c r="N35" s="4"/>
      <c r="O35" s="4"/>
      <c r="P35" s="4"/>
      <c r="Q35" s="4"/>
      <c r="R35" s="4"/>
      <c r="S35" s="4"/>
      <c r="T35" s="4"/>
      <c r="U35" s="4"/>
      <c r="V35" s="4"/>
      <c r="W35" s="4"/>
      <c r="X35" s="4"/>
    </row>
    <row r="36" spans="1:24" ht="12.75" customHeight="1" x14ac:dyDescent="0.25">
      <c r="A36" s="326"/>
      <c r="B36" s="336" t="str">
        <f>OBVEZE!B101</f>
        <v>Stanje nedospjelih obveza na kraju izvještajnog razdoblja (šifre V010 + ND23 + ND24 + 'ND dio 25,26')</v>
      </c>
      <c r="C36" s="337"/>
      <c r="D36" s="337"/>
      <c r="E36" s="337"/>
      <c r="F36" s="338"/>
      <c r="G36" s="159" t="str">
        <f>OBVEZE!C101</f>
        <v>V009</v>
      </c>
      <c r="H36" s="178" t="s">
        <v>46</v>
      </c>
      <c r="I36" s="179">
        <f>OBVEZE!D101</f>
        <v>253074.02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9" t="s">
        <v>47</v>
      </c>
      <c r="I39" s="339"/>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14" zoomScaleNormal="100" workbookViewId="0">
      <selection activeCell="E135" sqref="E13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8" t="s">
        <v>48</v>
      </c>
      <c r="B1" s="300" t="s">
        <v>49</v>
      </c>
      <c r="C1" s="298" t="s">
        <v>34</v>
      </c>
      <c r="D1" s="301" t="s">
        <v>35</v>
      </c>
      <c r="E1" s="299" t="s">
        <v>50</v>
      </c>
      <c r="F1" s="302" t="s">
        <v>39</v>
      </c>
    </row>
    <row r="2" spans="1:25" s="222" customFormat="1" ht="50.1" customHeight="1" x14ac:dyDescent="0.25">
      <c r="A2" s="347" t="s">
        <v>51</v>
      </c>
      <c r="B2" s="348"/>
      <c r="C2" s="348"/>
      <c r="D2" s="348"/>
      <c r="E2" s="348"/>
      <c r="F2" s="348"/>
    </row>
    <row r="3" spans="1:25" s="222" customFormat="1" ht="48" x14ac:dyDescent="0.25">
      <c r="A3" s="294" t="s">
        <v>52</v>
      </c>
      <c r="B3" s="295" t="s">
        <v>41</v>
      </c>
      <c r="C3" s="277" t="s">
        <v>42</v>
      </c>
      <c r="D3" s="295" t="s">
        <v>53</v>
      </c>
      <c r="E3" s="295" t="s">
        <v>54</v>
      </c>
      <c r="F3" s="278"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9" t="s">
        <v>57</v>
      </c>
      <c r="B5" s="350"/>
      <c r="C5" s="214"/>
      <c r="D5" s="72"/>
      <c r="E5" s="72"/>
      <c r="F5" s="59"/>
    </row>
    <row r="6" spans="1:25" ht="12.75" customHeight="1" x14ac:dyDescent="0.2">
      <c r="A6" s="53">
        <v>6</v>
      </c>
      <c r="B6" s="85" t="s">
        <v>58</v>
      </c>
      <c r="C6" s="50" t="s">
        <v>59</v>
      </c>
      <c r="D6" s="51">
        <f>D7+D44+D50+D82+D106+D124+D133+D139</f>
        <v>3133186.3600000008</v>
      </c>
      <c r="E6" s="51">
        <f>E7+E44+E50+E82+E106+E124+E133+E139</f>
        <v>3815982.24</v>
      </c>
      <c r="F6" s="52">
        <f t="shared" ref="F6:F131" si="0">IF(D6&lt;&gt;0,IF(E6/D6&gt;=100,"&gt;&gt;100",E6/D6*100),"-")</f>
        <v>121.79238007406616</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2407930.3100000005</v>
      </c>
      <c r="E50" s="51">
        <f>E51+E54+E59+E62+E65+E68+E71+E74+E77</f>
        <v>2950864.35</v>
      </c>
      <c r="F50" s="52">
        <f t="shared" si="0"/>
        <v>122.5477472394124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2354668.0900000003</v>
      </c>
      <c r="E68" s="51">
        <f t="shared" si="15"/>
        <v>2893579.81</v>
      </c>
      <c r="F68" s="52">
        <f t="shared" si="0"/>
        <v>122.88695049160833</v>
      </c>
    </row>
    <row r="69" spans="1:6" ht="12.75" customHeight="1" x14ac:dyDescent="0.2">
      <c r="A69" s="53" t="s">
        <v>184</v>
      </c>
      <c r="B69" s="85" t="s">
        <v>185</v>
      </c>
      <c r="C69" s="50" t="s">
        <v>184</v>
      </c>
      <c r="D69" s="242">
        <v>2279103.14</v>
      </c>
      <c r="E69" s="242">
        <v>2806858.43</v>
      </c>
      <c r="F69" s="52">
        <f t="shared" si="0"/>
        <v>123.15627058457741</v>
      </c>
    </row>
    <row r="70" spans="1:6" ht="12" x14ac:dyDescent="0.2">
      <c r="A70" s="53" t="s">
        <v>186</v>
      </c>
      <c r="B70" s="85" t="s">
        <v>187</v>
      </c>
      <c r="C70" s="50" t="s">
        <v>186</v>
      </c>
      <c r="D70" s="242">
        <v>75564.95</v>
      </c>
      <c r="E70" s="242">
        <v>86721.38</v>
      </c>
      <c r="F70" s="52">
        <f t="shared" si="0"/>
        <v>114.76402750216867</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53262.22</v>
      </c>
      <c r="E77" s="51">
        <f t="shared" si="18"/>
        <v>57284.54</v>
      </c>
      <c r="F77" s="52">
        <f t="shared" si="0"/>
        <v>107.55191954071761</v>
      </c>
    </row>
    <row r="78" spans="1:6" ht="12.75" customHeight="1" x14ac:dyDescent="0.2">
      <c r="A78" s="53">
        <v>6391</v>
      </c>
      <c r="B78" s="85" t="s">
        <v>202</v>
      </c>
      <c r="C78" s="50" t="s">
        <v>203</v>
      </c>
      <c r="D78" s="242">
        <v>480</v>
      </c>
      <c r="E78" s="242">
        <v>516</v>
      </c>
      <c r="F78" s="52">
        <f t="shared" si="0"/>
        <v>107.5</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52782.22</v>
      </c>
      <c r="E80" s="242">
        <v>56768.54</v>
      </c>
      <c r="F80" s="52">
        <f t="shared" si="0"/>
        <v>107.55239169553687</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36.619999999999997</v>
      </c>
      <c r="E82" s="51">
        <f t="shared" si="19"/>
        <v>117.66</v>
      </c>
      <c r="F82" s="52">
        <f t="shared" si="0"/>
        <v>321.2998361551065</v>
      </c>
    </row>
    <row r="83" spans="1:6" ht="12.75" customHeight="1" x14ac:dyDescent="0.2">
      <c r="A83" s="53">
        <v>641</v>
      </c>
      <c r="B83" s="85" t="s">
        <v>212</v>
      </c>
      <c r="C83" s="50" t="s">
        <v>213</v>
      </c>
      <c r="D83" s="51">
        <f t="shared" ref="D83:E83" si="20">SUM(D84:D90)</f>
        <v>36.619999999999997</v>
      </c>
      <c r="E83" s="51">
        <f t="shared" si="20"/>
        <v>117.66</v>
      </c>
      <c r="F83" s="52">
        <f t="shared" si="0"/>
        <v>321.2998361551065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36.619999999999997</v>
      </c>
      <c r="E85" s="242">
        <v>117.66</v>
      </c>
      <c r="F85" s="52">
        <f t="shared" si="0"/>
        <v>321.2998361551065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118298.25</v>
      </c>
      <c r="E106" s="51">
        <f t="shared" si="23"/>
        <v>117923.47</v>
      </c>
      <c r="F106" s="52">
        <f t="shared" si="0"/>
        <v>99.683190579742302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118298.25</v>
      </c>
      <c r="E112" s="51">
        <f t="shared" si="25"/>
        <v>117923.47</v>
      </c>
      <c r="F112" s="52">
        <f t="shared" si="0"/>
        <v>99.683190579742302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118298.25</v>
      </c>
      <c r="E117" s="242">
        <v>117923.47</v>
      </c>
      <c r="F117" s="52">
        <f t="shared" si="0"/>
        <v>99.683190579742302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21321.79</v>
      </c>
      <c r="E124" s="51">
        <f t="shared" si="27"/>
        <v>23757.09</v>
      </c>
      <c r="F124" s="52">
        <f t="shared" si="0"/>
        <v>111.42164893285225</v>
      </c>
    </row>
    <row r="125" spans="1:6" ht="12.75" customHeight="1" x14ac:dyDescent="0.2">
      <c r="A125" s="53">
        <v>661</v>
      </c>
      <c r="B125" s="86" t="s">
        <v>296</v>
      </c>
      <c r="C125" s="50" t="s">
        <v>297</v>
      </c>
      <c r="D125" s="51">
        <f t="shared" ref="D125:E125" si="28">SUM(D126:D127)</f>
        <v>16976.11</v>
      </c>
      <c r="E125" s="51">
        <f t="shared" si="28"/>
        <v>17847.09</v>
      </c>
      <c r="F125" s="52">
        <f t="shared" si="0"/>
        <v>105.13062179733754</v>
      </c>
    </row>
    <row r="126" spans="1:6" ht="12.75" customHeight="1" x14ac:dyDescent="0.2">
      <c r="A126" s="53">
        <v>6614</v>
      </c>
      <c r="B126" s="86" t="s">
        <v>298</v>
      </c>
      <c r="C126" s="50" t="s">
        <v>299</v>
      </c>
      <c r="D126" s="242">
        <v>5328</v>
      </c>
      <c r="E126" s="242">
        <v>4679.07</v>
      </c>
      <c r="F126" s="52">
        <f t="shared" si="0"/>
        <v>87.820382882882882</v>
      </c>
    </row>
    <row r="127" spans="1:6" ht="12.75" customHeight="1" x14ac:dyDescent="0.2">
      <c r="A127" s="53">
        <v>6615</v>
      </c>
      <c r="B127" s="86" t="s">
        <v>300</v>
      </c>
      <c r="C127" s="50" t="s">
        <v>301</v>
      </c>
      <c r="D127" s="242">
        <v>11648.11</v>
      </c>
      <c r="E127" s="242">
        <v>13168.02</v>
      </c>
      <c r="F127" s="52">
        <f t="shared" si="0"/>
        <v>113.04855465822352</v>
      </c>
    </row>
    <row r="128" spans="1:6" ht="22.8" x14ac:dyDescent="0.2">
      <c r="A128" s="53">
        <v>663</v>
      </c>
      <c r="B128" s="231" t="s">
        <v>302</v>
      </c>
      <c r="C128" s="50" t="s">
        <v>303</v>
      </c>
      <c r="D128" s="51">
        <f t="shared" ref="D128:E128" si="29">SUM(D129:D132)</f>
        <v>4345.68</v>
      </c>
      <c r="E128" s="51">
        <f t="shared" si="29"/>
        <v>5910</v>
      </c>
      <c r="F128" s="52">
        <f t="shared" si="0"/>
        <v>135.99712818247085</v>
      </c>
    </row>
    <row r="129" spans="1:6" ht="12.75" customHeight="1" x14ac:dyDescent="0.2">
      <c r="A129" s="53">
        <v>6631</v>
      </c>
      <c r="B129" s="86" t="s">
        <v>304</v>
      </c>
      <c r="C129" s="50" t="s">
        <v>305</v>
      </c>
      <c r="D129" s="242">
        <v>4345.68</v>
      </c>
      <c r="E129" s="242">
        <v>5910</v>
      </c>
      <c r="F129" s="52">
        <f t="shared" si="0"/>
        <v>135.99712818247085</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585599.39</v>
      </c>
      <c r="E133" s="51">
        <f t="shared" si="30"/>
        <v>723319.67</v>
      </c>
      <c r="F133" s="52">
        <f t="shared" ref="F133:F223" si="31">IF(D133&lt;&gt;0,IF(E133/D133&gt;=100,"&gt;&gt;100",E133/D133*100),"-")</f>
        <v>123.51783187479073</v>
      </c>
    </row>
    <row r="134" spans="1:6" ht="22.8" x14ac:dyDescent="0.2">
      <c r="A134" s="53">
        <v>671</v>
      </c>
      <c r="B134" s="232" t="s">
        <v>314</v>
      </c>
      <c r="C134" s="50" t="s">
        <v>315</v>
      </c>
      <c r="D134" s="51">
        <f t="shared" ref="D134:E134" si="32">SUM(D135:D137)</f>
        <v>585599.39</v>
      </c>
      <c r="E134" s="51">
        <f t="shared" si="32"/>
        <v>723319.67</v>
      </c>
      <c r="F134" s="52">
        <f t="shared" si="31"/>
        <v>123.51783187479073</v>
      </c>
    </row>
    <row r="135" spans="1:6" ht="12.75" customHeight="1" x14ac:dyDescent="0.2">
      <c r="A135" s="53">
        <v>6711</v>
      </c>
      <c r="B135" s="85" t="s">
        <v>316</v>
      </c>
      <c r="C135" s="50" t="s">
        <v>317</v>
      </c>
      <c r="D135" s="242">
        <v>565703.71</v>
      </c>
      <c r="E135" s="242">
        <v>701657.42</v>
      </c>
      <c r="F135" s="52">
        <f t="shared" si="31"/>
        <v>124.03267074207452</v>
      </c>
    </row>
    <row r="136" spans="1:6" ht="22.8" x14ac:dyDescent="0.2">
      <c r="A136" s="53">
        <v>6712</v>
      </c>
      <c r="B136" s="232" t="s">
        <v>318</v>
      </c>
      <c r="C136" s="50" t="s">
        <v>319</v>
      </c>
      <c r="D136" s="242">
        <v>19895.68</v>
      </c>
      <c r="E136" s="242">
        <v>21662.25</v>
      </c>
      <c r="F136" s="52">
        <f t="shared" si="31"/>
        <v>108.87916371795284</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2929805.44</v>
      </c>
      <c r="E151" s="51">
        <f t="shared" si="35"/>
        <v>3662719.9200000004</v>
      </c>
      <c r="F151" s="52">
        <f t="shared" si="31"/>
        <v>125.01580719298551</v>
      </c>
    </row>
    <row r="152" spans="1:6" ht="12.75" customHeight="1" x14ac:dyDescent="0.2">
      <c r="A152" s="53">
        <v>31</v>
      </c>
      <c r="B152" s="85" t="s">
        <v>349</v>
      </c>
      <c r="C152" s="50" t="s">
        <v>35</v>
      </c>
      <c r="D152" s="51">
        <f t="shared" ref="D152:E152" si="36">D153+D158+D159</f>
        <v>2401014.5499999998</v>
      </c>
      <c r="E152" s="51">
        <f t="shared" si="36"/>
        <v>3018469.83</v>
      </c>
      <c r="F152" s="52">
        <f t="shared" si="31"/>
        <v>125.71643224735978</v>
      </c>
    </row>
    <row r="153" spans="1:6" ht="12.75" customHeight="1" x14ac:dyDescent="0.2">
      <c r="A153" s="53">
        <v>311</v>
      </c>
      <c r="B153" s="85" t="s">
        <v>350</v>
      </c>
      <c r="C153" s="50" t="s">
        <v>351</v>
      </c>
      <c r="D153" s="51">
        <f t="shared" ref="D153:E153" si="37">SUM(D154:D157)</f>
        <v>1993814.61</v>
      </c>
      <c r="E153" s="51">
        <f t="shared" si="37"/>
        <v>2516729.9900000002</v>
      </c>
      <c r="F153" s="52">
        <f t="shared" si="31"/>
        <v>126.22688074293929</v>
      </c>
    </row>
    <row r="154" spans="1:6" ht="12.75" customHeight="1" x14ac:dyDescent="0.2">
      <c r="A154" s="53">
        <v>3111</v>
      </c>
      <c r="B154" s="85" t="s">
        <v>352</v>
      </c>
      <c r="C154" s="50" t="s">
        <v>353</v>
      </c>
      <c r="D154" s="242">
        <v>1944701.7</v>
      </c>
      <c r="E154" s="242">
        <v>2491750.4300000002</v>
      </c>
      <c r="F154" s="52">
        <f t="shared" si="31"/>
        <v>128.13021297816525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39207.839999999997</v>
      </c>
      <c r="E156" s="242">
        <v>21917.74</v>
      </c>
      <c r="F156" s="52">
        <f t="shared" si="31"/>
        <v>55.901421756465041</v>
      </c>
    </row>
    <row r="157" spans="1:6" ht="12.75" customHeight="1" x14ac:dyDescent="0.2">
      <c r="A157" s="53">
        <v>3114</v>
      </c>
      <c r="B157" s="85" t="s">
        <v>358</v>
      </c>
      <c r="C157" s="50" t="s">
        <v>359</v>
      </c>
      <c r="D157" s="242">
        <v>9905.07</v>
      </c>
      <c r="E157" s="242">
        <v>3061.82</v>
      </c>
      <c r="F157" s="52">
        <f t="shared" si="31"/>
        <v>30.911644238758541</v>
      </c>
    </row>
    <row r="158" spans="1:6" ht="12.75" customHeight="1" x14ac:dyDescent="0.2">
      <c r="A158" s="53">
        <v>312</v>
      </c>
      <c r="B158" s="85" t="s">
        <v>360</v>
      </c>
      <c r="C158" s="50" t="s">
        <v>361</v>
      </c>
      <c r="D158" s="242">
        <v>99558.68</v>
      </c>
      <c r="E158" s="242">
        <v>118235.73</v>
      </c>
      <c r="F158" s="52">
        <f t="shared" si="31"/>
        <v>118.75984092999225</v>
      </c>
    </row>
    <row r="159" spans="1:6" ht="12.75" customHeight="1" x14ac:dyDescent="0.2">
      <c r="A159" s="53">
        <v>313</v>
      </c>
      <c r="B159" s="85" t="s">
        <v>362</v>
      </c>
      <c r="C159" s="50" t="s">
        <v>363</v>
      </c>
      <c r="D159" s="51">
        <f t="shared" ref="D159:E159" si="38">SUM(D160:D162)</f>
        <v>307641.26</v>
      </c>
      <c r="E159" s="51">
        <f t="shared" si="38"/>
        <v>383504.11</v>
      </c>
      <c r="F159" s="52">
        <f t="shared" si="31"/>
        <v>124.65951738723211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307434.23</v>
      </c>
      <c r="E161" s="242">
        <v>382062.61</v>
      </c>
      <c r="F161" s="52">
        <f t="shared" si="31"/>
        <v>124.27458386790566</v>
      </c>
    </row>
    <row r="162" spans="1:6" ht="12.75" customHeight="1" x14ac:dyDescent="0.2">
      <c r="A162" s="53">
        <v>3133</v>
      </c>
      <c r="B162" s="85" t="s">
        <v>367</v>
      </c>
      <c r="C162" s="50" t="s">
        <v>368</v>
      </c>
      <c r="D162" s="242">
        <v>207.03</v>
      </c>
      <c r="E162" s="242">
        <v>1441.5</v>
      </c>
      <c r="F162" s="52">
        <f t="shared" si="31"/>
        <v>696.27590204318221</v>
      </c>
    </row>
    <row r="163" spans="1:6" ht="12.75" customHeight="1" x14ac:dyDescent="0.2">
      <c r="A163" s="53">
        <v>32</v>
      </c>
      <c r="B163" s="85" t="s">
        <v>369</v>
      </c>
      <c r="C163" s="50" t="s">
        <v>370</v>
      </c>
      <c r="D163" s="51">
        <f t="shared" ref="D163:E163" si="39">D164+D169+D177+D187+D188</f>
        <v>443024.81000000006</v>
      </c>
      <c r="E163" s="51">
        <f t="shared" si="39"/>
        <v>544202.89999999991</v>
      </c>
      <c r="F163" s="52">
        <f t="shared" si="31"/>
        <v>122.83801893623065</v>
      </c>
    </row>
    <row r="164" spans="1:6" ht="12.75" customHeight="1" x14ac:dyDescent="0.2">
      <c r="A164" s="53">
        <v>321</v>
      </c>
      <c r="B164" s="85" t="s">
        <v>371</v>
      </c>
      <c r="C164" s="50" t="s">
        <v>372</v>
      </c>
      <c r="D164" s="51">
        <f t="shared" ref="D164:E164" si="40">SUM(D165:D168)</f>
        <v>49931.13</v>
      </c>
      <c r="E164" s="51">
        <f t="shared" si="40"/>
        <v>64157.630000000005</v>
      </c>
      <c r="F164" s="52">
        <f t="shared" si="31"/>
        <v>128.49224521856405</v>
      </c>
    </row>
    <row r="165" spans="1:6" ht="12.75" customHeight="1" x14ac:dyDescent="0.2">
      <c r="A165" s="53">
        <v>3211</v>
      </c>
      <c r="B165" s="85" t="s">
        <v>373</v>
      </c>
      <c r="C165" s="50" t="s">
        <v>374</v>
      </c>
      <c r="D165" s="242">
        <v>8452.92</v>
      </c>
      <c r="E165" s="242">
        <v>15805.54</v>
      </c>
      <c r="F165" s="52">
        <f t="shared" si="31"/>
        <v>186.9831963392532</v>
      </c>
    </row>
    <row r="166" spans="1:6" ht="12.75" customHeight="1" x14ac:dyDescent="0.2">
      <c r="A166" s="53">
        <v>3212</v>
      </c>
      <c r="B166" s="85" t="s">
        <v>375</v>
      </c>
      <c r="C166" s="50" t="s">
        <v>376</v>
      </c>
      <c r="D166" s="242">
        <v>39422.31</v>
      </c>
      <c r="E166" s="242">
        <v>42546.54</v>
      </c>
      <c r="F166" s="52">
        <f t="shared" si="31"/>
        <v>107.92503026839371</v>
      </c>
    </row>
    <row r="167" spans="1:6" ht="12.75" customHeight="1" x14ac:dyDescent="0.2">
      <c r="A167" s="53">
        <v>3213</v>
      </c>
      <c r="B167" s="85" t="s">
        <v>377</v>
      </c>
      <c r="C167" s="50" t="s">
        <v>378</v>
      </c>
      <c r="D167" s="242">
        <v>2055.9</v>
      </c>
      <c r="E167" s="242">
        <v>5247.55</v>
      </c>
      <c r="F167" s="52">
        <f t="shared" si="31"/>
        <v>255.24344569288391</v>
      </c>
    </row>
    <row r="168" spans="1:6" ht="12.75" customHeight="1" x14ac:dyDescent="0.2">
      <c r="A168" s="53">
        <v>3214</v>
      </c>
      <c r="B168" s="85" t="s">
        <v>379</v>
      </c>
      <c r="C168" s="50" t="s">
        <v>380</v>
      </c>
      <c r="D168" s="242">
        <v>0</v>
      </c>
      <c r="E168" s="242">
        <v>558</v>
      </c>
      <c r="F168" s="52" t="str">
        <f t="shared" si="31"/>
        <v>-</v>
      </c>
    </row>
    <row r="169" spans="1:6" ht="12.75" customHeight="1" x14ac:dyDescent="0.2">
      <c r="A169" s="53">
        <v>322</v>
      </c>
      <c r="B169" s="85" t="s">
        <v>381</v>
      </c>
      <c r="C169" s="50" t="s">
        <v>382</v>
      </c>
      <c r="D169" s="51">
        <f t="shared" ref="D169:E169" si="41">SUM(D170:D176)</f>
        <v>311273.65000000002</v>
      </c>
      <c r="E169" s="51">
        <f t="shared" si="41"/>
        <v>361470.92999999993</v>
      </c>
      <c r="F169" s="52">
        <f t="shared" si="31"/>
        <v>116.1264148121757</v>
      </c>
    </row>
    <row r="170" spans="1:6" ht="12.75" customHeight="1" x14ac:dyDescent="0.2">
      <c r="A170" s="53">
        <v>3221</v>
      </c>
      <c r="B170" s="85" t="s">
        <v>383</v>
      </c>
      <c r="C170" s="50" t="s">
        <v>384</v>
      </c>
      <c r="D170" s="242">
        <v>40434.720000000001</v>
      </c>
      <c r="E170" s="242">
        <v>40570.32</v>
      </c>
      <c r="F170" s="52">
        <f t="shared" si="31"/>
        <v>100.33535535796958</v>
      </c>
    </row>
    <row r="171" spans="1:6" ht="12.75" customHeight="1" x14ac:dyDescent="0.2">
      <c r="A171" s="53">
        <v>3222</v>
      </c>
      <c r="B171" s="85" t="s">
        <v>385</v>
      </c>
      <c r="C171" s="50" t="s">
        <v>386</v>
      </c>
      <c r="D171" s="242">
        <v>173019.07</v>
      </c>
      <c r="E171" s="242">
        <v>207103.16</v>
      </c>
      <c r="F171" s="52">
        <f t="shared" si="31"/>
        <v>119.69961461473582</v>
      </c>
    </row>
    <row r="172" spans="1:6" ht="12.75" customHeight="1" x14ac:dyDescent="0.2">
      <c r="A172" s="53">
        <v>3223</v>
      </c>
      <c r="B172" s="85" t="s">
        <v>387</v>
      </c>
      <c r="C172" s="50" t="s">
        <v>388</v>
      </c>
      <c r="D172" s="242">
        <v>75784.210000000006</v>
      </c>
      <c r="E172" s="242">
        <v>75347.37</v>
      </c>
      <c r="F172" s="52">
        <f t="shared" si="31"/>
        <v>99.423573855292531</v>
      </c>
    </row>
    <row r="173" spans="1:6" ht="12.75" customHeight="1" x14ac:dyDescent="0.2">
      <c r="A173" s="53">
        <v>3224</v>
      </c>
      <c r="B173" s="85" t="s">
        <v>389</v>
      </c>
      <c r="C173" s="50" t="s">
        <v>390</v>
      </c>
      <c r="D173" s="242">
        <v>17287.400000000001</v>
      </c>
      <c r="E173" s="242">
        <v>20510.54</v>
      </c>
      <c r="F173" s="52">
        <f t="shared" si="31"/>
        <v>118.64444624408527</v>
      </c>
    </row>
    <row r="174" spans="1:6" ht="12.75" customHeight="1" x14ac:dyDescent="0.2">
      <c r="A174" s="53">
        <v>3225</v>
      </c>
      <c r="B174" s="85" t="s">
        <v>391</v>
      </c>
      <c r="C174" s="50" t="s">
        <v>392</v>
      </c>
      <c r="D174" s="242">
        <v>3380.07</v>
      </c>
      <c r="E174" s="242">
        <v>15324.73</v>
      </c>
      <c r="F174" s="52">
        <f t="shared" si="31"/>
        <v>453.38498906827374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1368.18</v>
      </c>
      <c r="E176" s="242">
        <v>2614.81</v>
      </c>
      <c r="F176" s="52">
        <f t="shared" si="31"/>
        <v>191.11593503778741</v>
      </c>
    </row>
    <row r="177" spans="1:6" ht="12.75" customHeight="1" x14ac:dyDescent="0.2">
      <c r="A177" s="53">
        <v>323</v>
      </c>
      <c r="B177" s="85" t="s">
        <v>397</v>
      </c>
      <c r="C177" s="50" t="s">
        <v>398</v>
      </c>
      <c r="D177" s="51">
        <f t="shared" ref="D177:E177" si="42">SUM(D178:D186)</f>
        <v>68813.75</v>
      </c>
      <c r="E177" s="51">
        <f t="shared" si="42"/>
        <v>107440.38000000002</v>
      </c>
      <c r="F177" s="52">
        <f t="shared" si="31"/>
        <v>156.13213928902294</v>
      </c>
    </row>
    <row r="178" spans="1:6" ht="12.75" customHeight="1" x14ac:dyDescent="0.2">
      <c r="A178" s="53">
        <v>3231</v>
      </c>
      <c r="B178" s="85" t="s">
        <v>399</v>
      </c>
      <c r="C178" s="50" t="s">
        <v>400</v>
      </c>
      <c r="D178" s="242">
        <v>24036.74</v>
      </c>
      <c r="E178" s="242">
        <v>28951.34</v>
      </c>
      <c r="F178" s="52">
        <f t="shared" si="31"/>
        <v>120.44620027507888</v>
      </c>
    </row>
    <row r="179" spans="1:6" ht="12.75" customHeight="1" x14ac:dyDescent="0.2">
      <c r="A179" s="53">
        <v>3232</v>
      </c>
      <c r="B179" s="85" t="s">
        <v>401</v>
      </c>
      <c r="C179" s="50" t="s">
        <v>402</v>
      </c>
      <c r="D179" s="242">
        <v>6654.76</v>
      </c>
      <c r="E179" s="242">
        <v>46499.69</v>
      </c>
      <c r="F179" s="52">
        <f t="shared" si="31"/>
        <v>698.74330554370113</v>
      </c>
    </row>
    <row r="180" spans="1:6" ht="12.75" customHeight="1" x14ac:dyDescent="0.2">
      <c r="A180" s="53">
        <v>3233</v>
      </c>
      <c r="B180" s="85" t="s">
        <v>403</v>
      </c>
      <c r="C180" s="50" t="s">
        <v>404</v>
      </c>
      <c r="D180" s="242">
        <v>568.08000000000004</v>
      </c>
      <c r="E180" s="242">
        <v>431.25</v>
      </c>
      <c r="F180" s="52">
        <f t="shared" si="31"/>
        <v>75.913603717786231</v>
      </c>
    </row>
    <row r="181" spans="1:6" ht="12.75" customHeight="1" x14ac:dyDescent="0.2">
      <c r="A181" s="53">
        <v>3234</v>
      </c>
      <c r="B181" s="85" t="s">
        <v>405</v>
      </c>
      <c r="C181" s="50" t="s">
        <v>406</v>
      </c>
      <c r="D181" s="242">
        <v>18120.87</v>
      </c>
      <c r="E181" s="242">
        <v>18974.13</v>
      </c>
      <c r="F181" s="52">
        <f t="shared" si="31"/>
        <v>104.70871431669673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9496.8799999999992</v>
      </c>
      <c r="E183" s="242">
        <v>4600.55</v>
      </c>
      <c r="F183" s="52">
        <f t="shared" si="31"/>
        <v>48.442751724776983</v>
      </c>
    </row>
    <row r="184" spans="1:6" ht="12.75" customHeight="1" x14ac:dyDescent="0.2">
      <c r="A184" s="53">
        <v>3237</v>
      </c>
      <c r="B184" s="85" t="s">
        <v>411</v>
      </c>
      <c r="C184" s="50" t="s">
        <v>412</v>
      </c>
      <c r="D184" s="242">
        <v>4339.54</v>
      </c>
      <c r="E184" s="242">
        <v>1385.71</v>
      </c>
      <c r="F184" s="52">
        <f t="shared" si="31"/>
        <v>31.932186360766352</v>
      </c>
    </row>
    <row r="185" spans="1:6" ht="12.75" customHeight="1" x14ac:dyDescent="0.2">
      <c r="A185" s="53">
        <v>3238</v>
      </c>
      <c r="B185" s="85" t="s">
        <v>413</v>
      </c>
      <c r="C185" s="50" t="s">
        <v>414</v>
      </c>
      <c r="D185" s="242">
        <v>5136.2700000000004</v>
      </c>
      <c r="E185" s="242">
        <v>5787.41</v>
      </c>
      <c r="F185" s="52">
        <f t="shared" si="31"/>
        <v>112.67729305507692</v>
      </c>
    </row>
    <row r="186" spans="1:6" ht="12.75" customHeight="1" x14ac:dyDescent="0.2">
      <c r="A186" s="53">
        <v>3239</v>
      </c>
      <c r="B186" s="85" t="s">
        <v>415</v>
      </c>
      <c r="C186" s="50" t="s">
        <v>416</v>
      </c>
      <c r="D186" s="242">
        <v>460.61</v>
      </c>
      <c r="E186" s="242">
        <v>810.3</v>
      </c>
      <c r="F186" s="52">
        <f t="shared" si="31"/>
        <v>175.91889016738671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13006.279999999999</v>
      </c>
      <c r="E188" s="51">
        <f t="shared" si="43"/>
        <v>11133.96</v>
      </c>
      <c r="F188" s="52">
        <f t="shared" si="31"/>
        <v>85.604492598959894</v>
      </c>
    </row>
    <row r="189" spans="1:6" ht="12.75" customHeight="1" x14ac:dyDescent="0.2">
      <c r="A189" s="53">
        <v>3291</v>
      </c>
      <c r="B189" s="232" t="s">
        <v>421</v>
      </c>
      <c r="C189" s="50" t="s">
        <v>422</v>
      </c>
      <c r="D189" s="242">
        <v>5547.19</v>
      </c>
      <c r="E189" s="242">
        <v>2801.52</v>
      </c>
      <c r="F189" s="52">
        <f t="shared" si="31"/>
        <v>50.50340803181431</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1306.58</v>
      </c>
      <c r="E191" s="242">
        <v>801.6</v>
      </c>
      <c r="F191" s="52">
        <f t="shared" si="31"/>
        <v>61.35100797501876</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2429.13</v>
      </c>
      <c r="E193" s="242">
        <v>3987.85</v>
      </c>
      <c r="F193" s="52">
        <f t="shared" si="31"/>
        <v>164.16782963447818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3670.29</v>
      </c>
      <c r="E195" s="242">
        <v>3489.9</v>
      </c>
      <c r="F195" s="52">
        <f t="shared" si="31"/>
        <v>95.085129512926784</v>
      </c>
    </row>
    <row r="196" spans="1:6" ht="12.75" customHeight="1" x14ac:dyDescent="0.2">
      <c r="A196" s="53">
        <v>34</v>
      </c>
      <c r="B196" s="232" t="s">
        <v>435</v>
      </c>
      <c r="C196" s="50" t="s">
        <v>436</v>
      </c>
      <c r="D196" s="51">
        <f t="shared" ref="D196:E196" si="44">D197+D202+D210</f>
        <v>2214.0700000000002</v>
      </c>
      <c r="E196" s="51">
        <f t="shared" si="44"/>
        <v>2537.4899999999998</v>
      </c>
      <c r="F196" s="52">
        <f t="shared" si="31"/>
        <v>114.60748756814371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2214.0700000000002</v>
      </c>
      <c r="E210" s="51">
        <f t="shared" si="47"/>
        <v>2537.4899999999998</v>
      </c>
      <c r="F210" s="52">
        <f t="shared" si="31"/>
        <v>114.60748756814371</v>
      </c>
    </row>
    <row r="211" spans="1:6" ht="12.75" customHeight="1" x14ac:dyDescent="0.2">
      <c r="A211" s="53">
        <v>3431</v>
      </c>
      <c r="B211" s="232" t="s">
        <v>465</v>
      </c>
      <c r="C211" s="50" t="s">
        <v>466</v>
      </c>
      <c r="D211" s="242">
        <v>2072.4499999999998</v>
      </c>
      <c r="E211" s="242">
        <v>2537.4899999999998</v>
      </c>
      <c r="F211" s="52">
        <f t="shared" si="31"/>
        <v>122.43914207821661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92.51</v>
      </c>
      <c r="E213" s="242"/>
      <c r="F213" s="52">
        <f t="shared" si="31"/>
        <v>0</v>
      </c>
    </row>
    <row r="214" spans="1:6" ht="12.75" customHeight="1" x14ac:dyDescent="0.2">
      <c r="A214" s="53">
        <v>3434</v>
      </c>
      <c r="B214" s="85" t="s">
        <v>471</v>
      </c>
      <c r="C214" s="50" t="s">
        <v>472</v>
      </c>
      <c r="D214" s="242">
        <v>49.11</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80962.91</v>
      </c>
      <c r="E252" s="51">
        <f t="shared" si="63"/>
        <v>94918.39</v>
      </c>
      <c r="F252" s="52">
        <f t="shared" ref="F252:F258" si="64">IF(D252&lt;&gt;0,IF(E252/D252&gt;=100,"&gt;&gt;100",E252/D252*100),"-")</f>
        <v>117.23688044315601</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80962.91</v>
      </c>
      <c r="E259" s="51">
        <f t="shared" si="66"/>
        <v>94918.39</v>
      </c>
      <c r="F259" s="52">
        <f t="shared" ref="F259:F262" si="67">IF(D259&lt;&gt;0,IF(E259/D259&gt;=100,"&gt;&gt;100",E259/D259*100),"-")</f>
        <v>117.23688044315601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80962.91</v>
      </c>
      <c r="E261" s="242">
        <v>94918.39</v>
      </c>
      <c r="F261" s="52">
        <f t="shared" si="67"/>
        <v>117.23688044315601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2589.1</v>
      </c>
      <c r="E263" s="51">
        <f t="shared" si="68"/>
        <v>2591.31</v>
      </c>
      <c r="F263" s="52">
        <f t="shared" ref="F263:F267" si="69">IF(D263&lt;&gt;0,IF(E263/D263&gt;=100,"&gt;&gt;100",E263/D263*100),"-")</f>
        <v>100.08535784635588</v>
      </c>
    </row>
    <row r="264" spans="1:6" ht="12.75" customHeight="1" x14ac:dyDescent="0.2">
      <c r="A264" s="53">
        <v>381</v>
      </c>
      <c r="B264" s="85" t="s">
        <v>567</v>
      </c>
      <c r="C264" s="50" t="s">
        <v>568</v>
      </c>
      <c r="D264" s="51">
        <f t="shared" ref="D264:E264" si="70">SUM(D265:D267)</f>
        <v>2589.1</v>
      </c>
      <c r="E264" s="51">
        <f t="shared" si="70"/>
        <v>2591.31</v>
      </c>
      <c r="F264" s="52">
        <f t="shared" si="69"/>
        <v>100.08535784635588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2589.1</v>
      </c>
      <c r="E266" s="242">
        <v>2591.31</v>
      </c>
      <c r="F266" s="52">
        <f t="shared" si="69"/>
        <v>100.08535784635588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2929805.44</v>
      </c>
      <c r="E289" s="51">
        <f t="shared" si="79"/>
        <v>3662719.9200000004</v>
      </c>
      <c r="F289" s="52">
        <f t="shared" si="76"/>
        <v>125.01580719298551</v>
      </c>
    </row>
    <row r="290" spans="1:6" ht="12.75" customHeight="1" x14ac:dyDescent="0.2">
      <c r="A290" s="53" t="s">
        <v>608</v>
      </c>
      <c r="B290" s="85" t="s">
        <v>619</v>
      </c>
      <c r="C290" s="50" t="s">
        <v>620</v>
      </c>
      <c r="D290" s="51">
        <f>IF(D6&gt;=D289,D6-D289,0)</f>
        <v>203380.92000000086</v>
      </c>
      <c r="E290" s="51">
        <f>IF(E6&gt;=E289,E6-E289,0)</f>
        <v>153262.31999999983</v>
      </c>
      <c r="F290" s="52">
        <f t="shared" si="76"/>
        <v>75.357275402234976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224612.43</v>
      </c>
      <c r="E292" s="242">
        <v>451131.96</v>
      </c>
      <c r="F292" s="52">
        <f t="shared" si="76"/>
        <v>200.84906253852472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23674.61</v>
      </c>
      <c r="E294" s="242">
        <v>24120.66</v>
      </c>
      <c r="F294" s="52">
        <f t="shared" si="76"/>
        <v>101.88408594692795</v>
      </c>
    </row>
    <row r="295" spans="1:6" ht="12" x14ac:dyDescent="0.2">
      <c r="A295" s="53">
        <v>9661</v>
      </c>
      <c r="B295" s="85" t="s">
        <v>629</v>
      </c>
      <c r="C295" s="50" t="s">
        <v>630</v>
      </c>
      <c r="D295" s="242">
        <v>4460.2</v>
      </c>
      <c r="E295" s="242">
        <v>5861.5</v>
      </c>
      <c r="F295" s="52">
        <f t="shared" si="76"/>
        <v>131.41787363795345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49" t="s">
        <v>633</v>
      </c>
      <c r="B297" s="350"/>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103056.04</v>
      </c>
      <c r="E350" s="51">
        <f t="shared" si="95"/>
        <v>114821.57</v>
      </c>
      <c r="F350" s="52">
        <f t="shared" si="81"/>
        <v>111.41663312504537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103056.04</v>
      </c>
      <c r="E363" s="51">
        <f t="shared" si="99"/>
        <v>114821.57</v>
      </c>
      <c r="F363" s="52">
        <f t="shared" si="81"/>
        <v>111.41663312504537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25595.51</v>
      </c>
      <c r="E369" s="51">
        <f t="shared" si="101"/>
        <v>27374.190000000002</v>
      </c>
      <c r="F369" s="52">
        <f t="shared" si="81"/>
        <v>106.94918757235156</v>
      </c>
    </row>
    <row r="370" spans="1:6" ht="12.75" customHeight="1" x14ac:dyDescent="0.2">
      <c r="A370" s="53">
        <v>4221</v>
      </c>
      <c r="B370" s="85" t="s">
        <v>674</v>
      </c>
      <c r="C370" s="50" t="s">
        <v>766</v>
      </c>
      <c r="D370" s="242">
        <v>21244.53</v>
      </c>
      <c r="E370" s="242">
        <v>19039.740000000002</v>
      </c>
      <c r="F370" s="52">
        <f t="shared" si="81"/>
        <v>89.621846188171745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3691.28</v>
      </c>
      <c r="E372" s="242">
        <v>5602.5</v>
      </c>
      <c r="F372" s="52">
        <f t="shared" si="81"/>
        <v>151.77661949242537</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659.7</v>
      </c>
      <c r="E376" s="242">
        <v>2731.95</v>
      </c>
      <c r="F376" s="52">
        <f t="shared" si="81"/>
        <v>414.12005457025913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77460.53</v>
      </c>
      <c r="E383" s="51">
        <f t="shared" si="103"/>
        <v>87447.38</v>
      </c>
      <c r="F383" s="52">
        <f t="shared" si="81"/>
        <v>112.89282425514003</v>
      </c>
    </row>
    <row r="384" spans="1:6" ht="12.75" customHeight="1" x14ac:dyDescent="0.2">
      <c r="A384" s="53">
        <v>4241</v>
      </c>
      <c r="B384" s="85" t="s">
        <v>783</v>
      </c>
      <c r="C384" s="50" t="s">
        <v>784</v>
      </c>
      <c r="D384" s="242">
        <v>77460.53</v>
      </c>
      <c r="E384" s="242">
        <v>87447.38</v>
      </c>
      <c r="F384" s="52">
        <f t="shared" si="81"/>
        <v>112.89282425514003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103056.04</v>
      </c>
      <c r="E408" s="51">
        <f t="shared" si="111"/>
        <v>114821.57</v>
      </c>
      <c r="F408" s="52">
        <f t="shared" si="81"/>
        <v>111.41663312504537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211622.69</v>
      </c>
      <c r="E410" s="242">
        <v>337817.34</v>
      </c>
      <c r="F410" s="52">
        <f t="shared" si="81"/>
        <v>159.63190903584109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3133186.3600000008</v>
      </c>
      <c r="E412" s="51">
        <f>E6+E298</f>
        <v>3815982.24</v>
      </c>
      <c r="F412" s="52">
        <f t="shared" si="81"/>
        <v>121.79238007406616</v>
      </c>
    </row>
    <row r="413" spans="1:6" ht="12.75" customHeight="1" x14ac:dyDescent="0.2">
      <c r="A413" s="53" t="s">
        <v>608</v>
      </c>
      <c r="B413" s="85" t="s">
        <v>831</v>
      </c>
      <c r="C413" s="50" t="s">
        <v>832</v>
      </c>
      <c r="D413" s="51">
        <f t="shared" ref="D413:E413" si="112">D289+D350</f>
        <v>3032861.48</v>
      </c>
      <c r="E413" s="51">
        <f t="shared" si="112"/>
        <v>3777541.49</v>
      </c>
      <c r="F413" s="52">
        <f t="shared" si="81"/>
        <v>124.55370991753966</v>
      </c>
    </row>
    <row r="414" spans="1:6" ht="12.75" customHeight="1" x14ac:dyDescent="0.2">
      <c r="A414" s="53" t="s">
        <v>608</v>
      </c>
      <c r="B414" s="85" t="s">
        <v>833</v>
      </c>
      <c r="C414" s="50" t="s">
        <v>834</v>
      </c>
      <c r="D414" s="51">
        <f t="shared" ref="D414:E414" si="113">IF(D412&gt;=D413,D412-D413,0)</f>
        <v>100324.88000000082</v>
      </c>
      <c r="E414" s="51">
        <f t="shared" si="113"/>
        <v>38440.75</v>
      </c>
      <c r="F414" s="52">
        <f t="shared" si="81"/>
        <v>38.316268108169865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12989.739999999991</v>
      </c>
      <c r="E416" s="51">
        <f t="shared" si="115"/>
        <v>113314.62</v>
      </c>
      <c r="F416" s="52">
        <f t="shared" si="81"/>
        <v>872.33940017275233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23674.61</v>
      </c>
      <c r="E418" s="62">
        <f t="shared" si="117"/>
        <v>24120.66</v>
      </c>
      <c r="F418" s="57">
        <f t="shared" si="81"/>
        <v>101.88408594692795</v>
      </c>
    </row>
    <row r="419" spans="1:6" s="75" customFormat="1" ht="20.100000000000001" customHeight="1" x14ac:dyDescent="0.25">
      <c r="A419" s="349" t="s">
        <v>845</v>
      </c>
      <c r="B419" s="350"/>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3133186.3600000008</v>
      </c>
      <c r="E639" s="51">
        <f t="shared" si="180"/>
        <v>3815982.24</v>
      </c>
      <c r="F639" s="52">
        <f t="shared" si="119"/>
        <v>121.79238007406616</v>
      </c>
    </row>
    <row r="640" spans="1:6" ht="12.75" customHeight="1" x14ac:dyDescent="0.2">
      <c r="A640" s="53" t="s">
        <v>608</v>
      </c>
      <c r="B640" s="85" t="s">
        <v>1277</v>
      </c>
      <c r="C640" s="50" t="s">
        <v>1278</v>
      </c>
      <c r="D640" s="51">
        <f t="shared" ref="D640:E640" si="181">D413+D528</f>
        <v>3032861.48</v>
      </c>
      <c r="E640" s="51">
        <f t="shared" si="181"/>
        <v>3777541.49</v>
      </c>
      <c r="F640" s="52">
        <f t="shared" si="119"/>
        <v>124.55370991753966</v>
      </c>
    </row>
    <row r="641" spans="1:6" ht="12.75" customHeight="1" x14ac:dyDescent="0.2">
      <c r="A641" s="53" t="s">
        <v>608</v>
      </c>
      <c r="B641" s="85" t="s">
        <v>1279</v>
      </c>
      <c r="C641" s="50" t="s">
        <v>1280</v>
      </c>
      <c r="D641" s="51">
        <f t="shared" ref="D641:E641" si="182">IF(D639&gt;=D640,D639-D640,0)</f>
        <v>100324.88000000082</v>
      </c>
      <c r="E641" s="51">
        <f t="shared" si="182"/>
        <v>38440.75</v>
      </c>
      <c r="F641" s="52">
        <f t="shared" si="119"/>
        <v>38.316268108169865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12989.739999999991</v>
      </c>
      <c r="E643" s="51">
        <f t="shared" si="184"/>
        <v>113314.62</v>
      </c>
      <c r="F643" s="52">
        <f t="shared" si="119"/>
        <v>872.33940017275233</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113314.62000000081</v>
      </c>
      <c r="E645" s="51">
        <f t="shared" si="186"/>
        <v>151755.37</v>
      </c>
      <c r="F645" s="52">
        <f t="shared" si="119"/>
        <v>133.92391025976957</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234398.91</v>
      </c>
      <c r="E647" s="243">
        <v>254052.2</v>
      </c>
      <c r="F647" s="57">
        <f t="shared" si="119"/>
        <v>108.3845483752463</v>
      </c>
    </row>
    <row r="648" spans="1:6" s="75" customFormat="1" ht="20.100000000000001" customHeight="1" x14ac:dyDescent="0.25">
      <c r="A648" s="349" t="s">
        <v>1293</v>
      </c>
      <c r="B648" s="350"/>
      <c r="C648" s="219"/>
      <c r="D648" s="58"/>
      <c r="E648" s="58"/>
      <c r="F648" s="59"/>
    </row>
    <row r="649" spans="1:6" ht="12.75" customHeight="1" x14ac:dyDescent="0.2">
      <c r="A649" s="53">
        <v>11</v>
      </c>
      <c r="B649" s="85" t="s">
        <v>1294</v>
      </c>
      <c r="C649" s="50" t="s">
        <v>1295</v>
      </c>
      <c r="D649" s="242">
        <v>46040.79</v>
      </c>
      <c r="E649" s="242">
        <v>149143.60999999999</v>
      </c>
      <c r="F649" s="52">
        <f t="shared" ref="F649:F724" si="188">IF(D649&lt;&gt;0,IF(E649/D649&gt;=100,"&gt;&gt;100",E649/D649*100),"-")</f>
        <v>323.93799063830136</v>
      </c>
    </row>
    <row r="650" spans="1:6" ht="12.75" customHeight="1" x14ac:dyDescent="0.2">
      <c r="A650" s="53" t="s">
        <v>1296</v>
      </c>
      <c r="B650" s="85" t="s">
        <v>1297</v>
      </c>
      <c r="C650" s="50" t="s">
        <v>1296</v>
      </c>
      <c r="D650" s="242">
        <v>3140105.89</v>
      </c>
      <c r="E650" s="242">
        <v>3794041.73</v>
      </c>
      <c r="F650" s="52">
        <f t="shared" si="188"/>
        <v>120.82527987615093</v>
      </c>
    </row>
    <row r="651" spans="1:6" ht="12.75" customHeight="1" x14ac:dyDescent="0.2">
      <c r="A651" s="53" t="s">
        <v>1298</v>
      </c>
      <c r="B651" s="85" t="s">
        <v>1299</v>
      </c>
      <c r="C651" s="50" t="s">
        <v>1298</v>
      </c>
      <c r="D651" s="242">
        <v>3037003.07</v>
      </c>
      <c r="E651" s="242">
        <v>3749938.32</v>
      </c>
      <c r="F651" s="52">
        <f t="shared" si="188"/>
        <v>123.47495980634619</v>
      </c>
    </row>
    <row r="652" spans="1:6" ht="22.8" x14ac:dyDescent="0.2">
      <c r="A652" s="53">
        <v>11</v>
      </c>
      <c r="B652" s="85" t="s">
        <v>1300</v>
      </c>
      <c r="C652" s="50" t="s">
        <v>1301</v>
      </c>
      <c r="D652" s="51">
        <f t="shared" ref="D652:E652" si="189">+D649+D650-D651</f>
        <v>149143.61000000034</v>
      </c>
      <c r="E652" s="51">
        <f t="shared" si="189"/>
        <v>193247.02000000002</v>
      </c>
      <c r="F652" s="52">
        <f t="shared" si="188"/>
        <v>129.57110264395476</v>
      </c>
    </row>
    <row r="653" spans="1:6" ht="22.8" x14ac:dyDescent="0.2">
      <c r="A653" s="53" t="s">
        <v>608</v>
      </c>
      <c r="B653" s="85" t="s">
        <v>1302</v>
      </c>
      <c r="C653" s="50" t="s">
        <v>1303</v>
      </c>
      <c r="D653" s="261">
        <v>0</v>
      </c>
      <c r="E653" s="261"/>
      <c r="F653" s="52" t="str">
        <f t="shared" si="188"/>
        <v>-</v>
      </c>
    </row>
    <row r="654" spans="1:6" ht="22.8" x14ac:dyDescent="0.2">
      <c r="A654" s="53" t="s">
        <v>608</v>
      </c>
      <c r="B654" s="85" t="s">
        <v>1304</v>
      </c>
      <c r="C654" s="50" t="s">
        <v>1305</v>
      </c>
      <c r="D654" s="261">
        <v>108</v>
      </c>
      <c r="E654" s="261">
        <v>110</v>
      </c>
      <c r="F654" s="52">
        <f t="shared" si="188"/>
        <v>101.85185185185186</v>
      </c>
    </row>
    <row r="655" spans="1:6" ht="12.75" customHeight="1" x14ac:dyDescent="0.2">
      <c r="A655" s="53" t="s">
        <v>608</v>
      </c>
      <c r="B655" s="85" t="s">
        <v>1306</v>
      </c>
      <c r="C655" s="50" t="s">
        <v>1307</v>
      </c>
      <c r="D655" s="261">
        <v>0</v>
      </c>
      <c r="E655" s="261"/>
      <c r="F655" s="52" t="str">
        <f t="shared" si="188"/>
        <v>-</v>
      </c>
    </row>
    <row r="656" spans="1:6" ht="12.75" customHeight="1" x14ac:dyDescent="0.2">
      <c r="A656" s="53" t="s">
        <v>608</v>
      </c>
      <c r="B656" s="85" t="s">
        <v>1308</v>
      </c>
      <c r="C656" s="50" t="s">
        <v>1309</v>
      </c>
      <c r="D656" s="261">
        <v>101</v>
      </c>
      <c r="E656" s="261">
        <v>101</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200495.54</v>
      </c>
      <c r="E675" s="242">
        <v>200551.52</v>
      </c>
      <c r="F675" s="52">
        <f t="shared" si="188"/>
        <v>100.02792082058282</v>
      </c>
    </row>
    <row r="676" spans="1:6" ht="22.8" x14ac:dyDescent="0.2">
      <c r="A676" s="53">
        <v>63613</v>
      </c>
      <c r="B676" s="232" t="s">
        <v>1349</v>
      </c>
      <c r="C676" s="50" t="s">
        <v>1350</v>
      </c>
      <c r="D676" s="242">
        <v>2078607.6</v>
      </c>
      <c r="E676" s="242">
        <v>2606306.91</v>
      </c>
      <c r="F676" s="52">
        <f t="shared" si="188"/>
        <v>125.38715388128092</v>
      </c>
    </row>
    <row r="677" spans="1:6" ht="22.8" x14ac:dyDescent="0.2">
      <c r="A677" s="53">
        <v>63622</v>
      </c>
      <c r="B677" s="232" t="s">
        <v>1351</v>
      </c>
      <c r="C677" s="50" t="s">
        <v>1352</v>
      </c>
      <c r="D677" s="242">
        <v>75564.95</v>
      </c>
      <c r="E677" s="242">
        <v>86721.38</v>
      </c>
      <c r="F677" s="52">
        <f t="shared" si="188"/>
        <v>114.76402750216867</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94750.93</v>
      </c>
      <c r="E710" s="242">
        <v>100597.93</v>
      </c>
      <c r="F710" s="52">
        <f t="shared" si="188"/>
        <v>106.17091568388828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4215.08</v>
      </c>
      <c r="E716" s="242">
        <v>6626.52</v>
      </c>
      <c r="F716" s="52">
        <f t="shared" si="188"/>
        <v>157.20982757148144</v>
      </c>
    </row>
    <row r="717" spans="1:6" ht="12.75" customHeight="1" x14ac:dyDescent="0.2">
      <c r="A717" s="53">
        <v>31215</v>
      </c>
      <c r="B717" s="85" t="s">
        <v>1413</v>
      </c>
      <c r="C717" s="50" t="s">
        <v>1414</v>
      </c>
      <c r="D717" s="242">
        <v>4728.54</v>
      </c>
      <c r="E717" s="242">
        <v>4895.0600000000004</v>
      </c>
      <c r="F717" s="52">
        <f t="shared" si="188"/>
        <v>103.5215944033465</v>
      </c>
    </row>
    <row r="718" spans="1:6" ht="12.75" customHeight="1" x14ac:dyDescent="0.2">
      <c r="A718" s="53">
        <v>32121</v>
      </c>
      <c r="B718" s="85" t="s">
        <v>1415</v>
      </c>
      <c r="C718" s="50" t="s">
        <v>1416</v>
      </c>
      <c r="D718" s="242">
        <v>39422.31</v>
      </c>
      <c r="E718" s="242">
        <v>42546.54</v>
      </c>
      <c r="F718" s="52">
        <f t="shared" si="188"/>
        <v>107.92503026839371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8828.31</v>
      </c>
      <c r="E720" s="242">
        <v>3931.98</v>
      </c>
      <c r="F720" s="52">
        <f t="shared" si="188"/>
        <v>44.538309144105725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3082.28</v>
      </c>
      <c r="E722" s="242">
        <v>1260.71</v>
      </c>
      <c r="F722" s="52">
        <f t="shared" si="188"/>
        <v>40.901864853290419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5447.19</v>
      </c>
      <c r="E725" s="242">
        <v>2801.52</v>
      </c>
      <c r="F725" s="52">
        <f t="shared" ref="F725:F979" si="190">IF(D725&lt;&gt;0,IF(E725/D725&gt;=100,"&gt;&gt;100",E725/D725*100),"-")</f>
        <v>51.430554102206827</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80962.91</v>
      </c>
      <c r="E828" s="242">
        <v>94918.39</v>
      </c>
      <c r="F828" s="52">
        <f t="shared" si="190"/>
        <v>117.23688044315601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5" t="s">
        <v>1944</v>
      </c>
      <c r="B983" s="346"/>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5" workbookViewId="0">
      <selection activeCell="E302" sqref="E30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8" t="s">
        <v>48</v>
      </c>
      <c r="B1" s="300" t="s">
        <v>49</v>
      </c>
      <c r="C1" s="298" t="s">
        <v>34</v>
      </c>
      <c r="D1" s="301" t="s">
        <v>35</v>
      </c>
      <c r="E1" s="299" t="s">
        <v>50</v>
      </c>
      <c r="F1" s="302" t="s">
        <v>39</v>
      </c>
    </row>
    <row r="2" spans="1:25" ht="50.1" customHeight="1" x14ac:dyDescent="0.3">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5">
      <c r="A3" s="285" t="s">
        <v>52</v>
      </c>
      <c r="B3" s="286" t="s">
        <v>41</v>
      </c>
      <c r="C3" s="287" t="s">
        <v>42</v>
      </c>
      <c r="D3" s="288" t="s">
        <v>1966</v>
      </c>
      <c r="E3" s="286" t="s">
        <v>1967</v>
      </c>
      <c r="F3" s="289" t="s">
        <v>55</v>
      </c>
    </row>
    <row r="4" spans="1:25" s="224" customFormat="1" ht="12" customHeight="1" x14ac:dyDescent="0.25">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4441801.8900000006</v>
      </c>
      <c r="E6" s="229">
        <f t="shared" si="0"/>
        <v>4447632.9700000007</v>
      </c>
      <c r="F6" s="230">
        <f t="shared" ref="F6:F260" si="1">IF(D6&gt;0,IF(E6/D6&gt;=100,"&gt;&gt;100",E6/D6*100),"-")</f>
        <v>100.13127735420007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4011796.1700000004</v>
      </c>
      <c r="E7" s="104">
        <f t="shared" si="2"/>
        <v>3968773.4300000006</v>
      </c>
      <c r="F7" s="93">
        <f t="shared" si="1"/>
        <v>98.927594070662877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4032.27</v>
      </c>
      <c r="E8" s="104">
        <f>E9+E10-E11</f>
        <v>4032.27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3899.55</v>
      </c>
      <c r="E9" s="247">
        <v>3899.55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132.72</v>
      </c>
      <c r="E10" s="247">
        <v>132.72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4007763.9000000004</v>
      </c>
      <c r="E12" s="104">
        <f t="shared" si="3"/>
        <v>3957380.9800000004</v>
      </c>
      <c r="F12" s="93">
        <f t="shared" si="1"/>
        <v>98.742867063601224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3531108.0700000003</v>
      </c>
      <c r="E13" s="104">
        <f t="shared" si="4"/>
        <v>3459329.7</v>
      </c>
      <c r="F13" s="93">
        <f t="shared" si="1"/>
        <v>97.967256493511954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5817909.6100000003</v>
      </c>
      <c r="E15" s="247">
        <v>5817909.6100000003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2286801.54</v>
      </c>
      <c r="E18" s="247">
        <v>2358579.91</v>
      </c>
      <c r="F18" s="93">
        <f t="shared" si="1"/>
        <v>103.13881063767344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72402.750000000116</v>
      </c>
      <c r="E19" s="104">
        <f t="shared" si="5"/>
        <v>6665.0700000000652</v>
      </c>
      <c r="F19" s="93">
        <f t="shared" si="1"/>
        <v>9.205548131804461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594894.22</v>
      </c>
      <c r="E20" s="247">
        <v>612531.36</v>
      </c>
      <c r="F20" s="93">
        <f t="shared" si="1"/>
        <v>102.96475228823034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19380.060000000001</v>
      </c>
      <c r="E21" s="247">
        <v>19380.060000000001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24976.53</v>
      </c>
      <c r="E22" s="247">
        <v>30461.17</v>
      </c>
      <c r="F22" s="93">
        <f t="shared" si="1"/>
        <v>121.95917527374701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163.95</v>
      </c>
      <c r="E23" s="247">
        <v>163.95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33372.01</v>
      </c>
      <c r="E24" s="247">
        <v>33372.01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5858.8</v>
      </c>
      <c r="E25" s="247">
        <v>5858.8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32883.65</v>
      </c>
      <c r="E26" s="247">
        <v>35615.599999999999</v>
      </c>
      <c r="F26" s="93">
        <f t="shared" si="1"/>
        <v>108.30792810408821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639126.47</v>
      </c>
      <c r="E28" s="247">
        <v>730717.88</v>
      </c>
      <c r="F28" s="93">
        <f t="shared" si="1"/>
        <v>114.33071767470373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404253.08</v>
      </c>
      <c r="E35" s="104">
        <f t="shared" si="7"/>
        <v>491386.21</v>
      </c>
      <c r="F35" s="93">
        <f t="shared" si="1"/>
        <v>121.55410417652229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403987.63</v>
      </c>
      <c r="E36" s="247">
        <v>491120.76</v>
      </c>
      <c r="F36" s="93">
        <f t="shared" si="1"/>
        <v>121.56826683034825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265.45</v>
      </c>
      <c r="E37" s="247">
        <v>265.45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7360.18</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49037.43</v>
      </c>
      <c r="E54" s="247">
        <v>53382.79</v>
      </c>
      <c r="F54" s="93">
        <f t="shared" si="1"/>
        <v>108.8613126748282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49037.43</v>
      </c>
      <c r="E55" s="247">
        <v>46022.61</v>
      </c>
      <c r="F55" s="93">
        <f t="shared" si="1"/>
        <v>93.852002439768967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430005.72</v>
      </c>
      <c r="E68" s="104">
        <f t="shared" si="13"/>
        <v>478859.54000000004</v>
      </c>
      <c r="F68" s="93">
        <f t="shared" si="1"/>
        <v>111.36120235795934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149143.60999999999</v>
      </c>
      <c r="E69" s="104">
        <f t="shared" si="14"/>
        <v>193247.02</v>
      </c>
      <c r="F69" s="93">
        <f t="shared" si="1"/>
        <v>129.57110264395507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148826.76999999999</v>
      </c>
      <c r="E70" s="104">
        <f t="shared" si="15"/>
        <v>193008.9</v>
      </c>
      <c r="F70" s="93">
        <f t="shared" si="1"/>
        <v>129.68695080864819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148826.76999999999</v>
      </c>
      <c r="E72" s="247">
        <v>193008.9</v>
      </c>
      <c r="F72" s="93">
        <f t="shared" si="1"/>
        <v>129.68695080864819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316.83999999999997</v>
      </c>
      <c r="E76" s="247">
        <v>238.12</v>
      </c>
      <c r="F76" s="93">
        <f t="shared" si="1"/>
        <v>75.154652190380006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23362.06</v>
      </c>
      <c r="E78" s="104">
        <f>E79+SUM(E82:E84)-E85+E86</f>
        <v>8013.13</v>
      </c>
      <c r="F78" s="93">
        <f t="shared" si="1"/>
        <v>34.29975781245318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23362.06</v>
      </c>
      <c r="E86" s="247">
        <v>8013.13</v>
      </c>
      <c r="F86" s="93">
        <f t="shared" si="1"/>
        <v>34.29975781245318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23101.14</v>
      </c>
      <c r="E146" s="104">
        <f t="shared" si="26"/>
        <v>23547.190000000002</v>
      </c>
      <c r="F146" s="93">
        <f t="shared" si="1"/>
        <v>101.9308570919011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19214.43</v>
      </c>
      <c r="E159" s="247">
        <v>18259.18</v>
      </c>
      <c r="F159" s="93">
        <f t="shared" si="1"/>
        <v>95.028475994343836</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3886.71</v>
      </c>
      <c r="E160" s="247">
        <v>5288.01</v>
      </c>
      <c r="F160" s="93">
        <f t="shared" si="1"/>
        <v>136.05362890465202</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234398.91</v>
      </c>
      <c r="E170" s="104">
        <f t="shared" si="29"/>
        <v>254052.2</v>
      </c>
      <c r="F170" s="93">
        <f t="shared" si="1"/>
        <v>108.3845483752463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234398.91</v>
      </c>
      <c r="E173" s="247">
        <v>254052.2</v>
      </c>
      <c r="F173" s="93">
        <f t="shared" si="1"/>
        <v>108.3845483752463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4441801.8899999997</v>
      </c>
      <c r="E175" s="104">
        <f t="shared" si="30"/>
        <v>4447632.9700000007</v>
      </c>
      <c r="F175" s="93">
        <f t="shared" si="1"/>
        <v>100.13127735420009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288807.14999999997</v>
      </c>
      <c r="E176" s="104">
        <f t="shared" si="31"/>
        <v>298774.17000000004</v>
      </c>
      <c r="F176" s="93">
        <f t="shared" si="1"/>
        <v>103.45109876954226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288807.14999999997</v>
      </c>
      <c r="E177" s="104">
        <f t="shared" si="32"/>
        <v>297965.21000000002</v>
      </c>
      <c r="F177" s="93">
        <f t="shared" si="1"/>
        <v>103.17099490092265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232295.71</v>
      </c>
      <c r="E178" s="247">
        <v>253074.02</v>
      </c>
      <c r="F178" s="93">
        <f t="shared" si="1"/>
        <v>108.94476699548174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36301.64</v>
      </c>
      <c r="E179" s="247">
        <v>40767.769999999997</v>
      </c>
      <c r="F179" s="93">
        <f t="shared" si="1"/>
        <v>112.30283259929854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223.74</v>
      </c>
      <c r="E180" s="104">
        <f t="shared" si="33"/>
        <v>237.27</v>
      </c>
      <c r="F180" s="93">
        <f t="shared" si="1"/>
        <v>106.04719764011799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223.74</v>
      </c>
      <c r="E183" s="247">
        <v>237.27</v>
      </c>
      <c r="F183" s="93">
        <f t="shared" si="1"/>
        <v>106.04719764011799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19986.060000000001</v>
      </c>
      <c r="E188" s="247">
        <v>3886.15</v>
      </c>
      <c r="F188" s="93">
        <f t="shared" si="1"/>
        <v>19.44430267896724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808.96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4152994.7399999998</v>
      </c>
      <c r="E237" s="104">
        <f t="shared" si="41"/>
        <v>4148858.8000000003</v>
      </c>
      <c r="F237" s="93">
        <f t="shared" si="1"/>
        <v>99.900410661247321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4016005.51</v>
      </c>
      <c r="E238" s="104">
        <f t="shared" si="42"/>
        <v>3972982.77</v>
      </c>
      <c r="F238" s="93">
        <f t="shared" si="1"/>
        <v>98.928718103277717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4016005.51</v>
      </c>
      <c r="E239" s="104">
        <f t="shared" si="43"/>
        <v>3972982.77</v>
      </c>
      <c r="F239" s="93">
        <f t="shared" si="1"/>
        <v>98.928718103277717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4016005.51</v>
      </c>
      <c r="E240" s="247">
        <v>3972982.77</v>
      </c>
      <c r="F240" s="93">
        <f t="shared" si="1"/>
        <v>98.928718103277717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113314.62</v>
      </c>
      <c r="E245" s="104">
        <f t="shared" si="45"/>
        <v>151755.37</v>
      </c>
      <c r="F245" s="93">
        <f t="shared" si="1"/>
        <v>133.92391025977054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113314.62</v>
      </c>
      <c r="E246" s="104">
        <f t="shared" si="46"/>
        <v>151755.37</v>
      </c>
      <c r="F246" s="93">
        <f t="shared" si="1"/>
        <v>133.92391025977054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113314.62</v>
      </c>
      <c r="E248" s="247">
        <v>151755.37</v>
      </c>
      <c r="F248" s="93">
        <f t="shared" si="1"/>
        <v>133.92391025977054</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23674.61</v>
      </c>
      <c r="E255" s="247">
        <v>24120.66</v>
      </c>
      <c r="F255" s="93">
        <f t="shared" si="1"/>
        <v>101.88408594692795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9976.02</v>
      </c>
      <c r="E259" s="104">
        <f t="shared" si="49"/>
        <v>9976.02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9976.02</v>
      </c>
      <c r="E260" s="248">
        <v>9976.02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19214.43</v>
      </c>
      <c r="E264" s="247">
        <v>18259.18</v>
      </c>
      <c r="F264" s="93">
        <f t="shared" si="50"/>
        <v>95.028475994343836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3886.71</v>
      </c>
      <c r="E265" s="247">
        <v>5288.01</v>
      </c>
      <c r="F265" s="93">
        <f t="shared" si="50"/>
        <v>136.05362890465202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23171.7</v>
      </c>
      <c r="E268" s="247">
        <v>7822.77</v>
      </c>
      <c r="F268" s="93">
        <f t="shared" si="50"/>
        <v>33.760017607685242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190.36</v>
      </c>
      <c r="E271" s="247">
        <v>190.36</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288807.15000000002</v>
      </c>
      <c r="E288" s="247">
        <v>297965.21000000002</v>
      </c>
      <c r="F288" s="93">
        <f t="shared" si="50"/>
        <v>103.17099490092264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808.96</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205.47</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7" workbookViewId="0">
      <selection activeCell="E141" sqref="E14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8" t="s">
        <v>48</v>
      </c>
      <c r="B1" s="300" t="s">
        <v>49</v>
      </c>
      <c r="C1" s="298" t="s">
        <v>34</v>
      </c>
      <c r="D1" s="301" t="s">
        <v>35</v>
      </c>
      <c r="E1" s="299" t="s">
        <v>50</v>
      </c>
      <c r="F1" s="302" t="s">
        <v>39</v>
      </c>
    </row>
    <row r="2" spans="1:25" ht="50.1" customHeight="1" x14ac:dyDescent="0.3">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5">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3032861.48</v>
      </c>
      <c r="E114" s="81">
        <f t="shared" si="22"/>
        <v>3777541.49</v>
      </c>
      <c r="F114" s="63">
        <f t="shared" si="1"/>
        <v>124.55370991753966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2859842.41</v>
      </c>
      <c r="E115" s="81">
        <f t="shared" si="23"/>
        <v>3570438.33</v>
      </c>
      <c r="F115" s="63">
        <f t="shared" si="1"/>
        <v>124.84738031421807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2859842.41</v>
      </c>
      <c r="E117" s="249">
        <v>3570438.33</v>
      </c>
      <c r="F117" s="63">
        <f t="shared" si="1"/>
        <v>124.84738031421807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173019.07</v>
      </c>
      <c r="E126" s="249">
        <v>207103.16</v>
      </c>
      <c r="F126" s="63">
        <f t="shared" si="1"/>
        <v>119.69961461473582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3032861.48</v>
      </c>
      <c r="E141" s="106">
        <f t="shared" si="28"/>
        <v>3777541.49</v>
      </c>
      <c r="F141" s="82">
        <f t="shared" si="1"/>
        <v>124.55370991753966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1" workbookViewId="0">
      <selection activeCell="E45" sqref="E45:E4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8" t="s">
        <v>48</v>
      </c>
      <c r="B1" s="300" t="s">
        <v>49</v>
      </c>
      <c r="C1" s="298" t="s">
        <v>34</v>
      </c>
      <c r="D1" s="301" t="s">
        <v>35</v>
      </c>
      <c r="E1" s="299" t="s">
        <v>50</v>
      </c>
      <c r="F1" s="302" t="s">
        <v>39</v>
      </c>
    </row>
    <row r="2" spans="1:25" ht="50.1" customHeight="1" x14ac:dyDescent="0.25">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5">
      <c r="A3" s="275" t="s">
        <v>1945</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0">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4" workbookViewId="0">
      <selection activeCell="D92" sqref="D9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8" t="s">
        <v>48</v>
      </c>
      <c r="B1" s="300" t="s">
        <v>49</v>
      </c>
      <c r="C1" s="298" t="s">
        <v>34</v>
      </c>
      <c r="D1" s="301" t="s">
        <v>35</v>
      </c>
      <c r="E1" s="299" t="s">
        <v>50</v>
      </c>
      <c r="F1" s="302" t="s">
        <v>39</v>
      </c>
    </row>
    <row r="2" spans="1:24" ht="50.1" customHeight="1" x14ac:dyDescent="0.25">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5">
      <c r="A3" s="275" t="s">
        <v>1945</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5">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2">
        <v>288807.15000000002</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3818698.0000000005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3"/>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3699452.1700000004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3">
        <v>3050059.26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3">
        <v>537725.24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3">
        <v>2537.4899999999998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3"/>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3"/>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3">
        <v>94918.39</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3">
        <v>2591.31</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3">
        <v>11620.48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3">
        <v>119245.83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3"/>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3"/>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3"/>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3"/>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3"/>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3808730.9800000004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3"/>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3690294.1100000003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3">
        <v>3029280.95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3">
        <v>533259.11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3">
        <v>2523.96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3"/>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3"/>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3">
        <v>94918.39</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3">
        <v>2591.31</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3">
        <v>27720.39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3">
        <v>118436.87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3"/>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3"/>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3"/>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3"/>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3"/>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298774.16999999993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45700.149999999994</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3"/>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3"/>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3"/>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3"/>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44891.189999999995</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3"/>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3"/>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3"/>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3"/>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40767.769999999997</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3">
        <v>40767.769999999997</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3"/>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3"/>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3"/>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237.27</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3">
        <v>237.27</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3"/>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3"/>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3"/>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3"/>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3"/>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3"/>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3"/>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3"/>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3"/>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3"/>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3"/>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3"/>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3"/>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3"/>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3"/>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3"/>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3"/>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3"/>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3"/>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3886.15</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3">
        <v>3886.15</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3"/>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3"/>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3"/>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808.96</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3">
        <v>808.96</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3"/>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3"/>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3"/>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3"/>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3"/>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3"/>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3"/>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3"/>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253074.02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3"/>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3">
        <v>253074.02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3"/>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4"/>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8" t="s">
        <v>2859</v>
      </c>
      <c r="B1" s="363"/>
      <c r="C1" s="363"/>
      <c r="D1" s="363"/>
      <c r="E1" s="71" t="s">
        <v>3001</v>
      </c>
      <c r="F1" s="71"/>
      <c r="G1" s="71"/>
      <c r="H1" s="71"/>
      <c r="I1" s="71"/>
      <c r="J1" s="71"/>
      <c r="K1" s="71"/>
      <c r="L1" s="71"/>
      <c r="M1" s="71"/>
      <c r="N1" s="71"/>
      <c r="O1" s="71"/>
      <c r="P1" s="71"/>
    </row>
    <row r="2" spans="1:16" ht="37.5" customHeight="1" x14ac:dyDescent="0.25">
      <c r="A2" s="368" t="s">
        <v>3002</v>
      </c>
      <c r="B2" s="363"/>
      <c r="C2" s="363"/>
      <c r="D2" s="363"/>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15294</v>
      </c>
      <c r="P3" s="71"/>
    </row>
    <row r="4" spans="1:16" ht="19.5" customHeight="1" x14ac:dyDescent="0.25">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7">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6" t="s">
        <v>3024</v>
      </c>
      <c r="D19" s="123"/>
      <c r="E19" s="71">
        <f>MAX(H19:L19)</f>
        <v>0</v>
      </c>
      <c r="F19" s="71">
        <v>0</v>
      </c>
      <c r="H19" s="308">
        <f>IF(AND(H3=12,I3&lt;&gt;13,ABS(BILANCA!E176-BILANCA!E234-OBVEZE!D42)&gt;0.001),1,0)</f>
        <v>0</v>
      </c>
      <c r="I19" s="71"/>
      <c r="J19" s="71"/>
      <c r="K19" s="71"/>
      <c r="L19" s="71"/>
      <c r="M19" s="71"/>
      <c r="N19" s="71"/>
      <c r="O19" s="71"/>
      <c r="P19" s="71"/>
    </row>
    <row r="20" spans="1:16" ht="19.5" customHeight="1" x14ac:dyDescent="0.25">
      <c r="A20" s="365" t="s">
        <v>3025</v>
      </c>
      <c r="B20" s="366"/>
      <c r="C20" s="367"/>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6"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6"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6"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6"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6"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6"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6"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6"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6"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7">
        <v>258</v>
      </c>
      <c r="B274" s="134" t="str">
        <f>IF(E274=1,"Pogreška",IF(F274=1,"Provjera","O.K."))</f>
        <v>O.K.</v>
      </c>
      <c r="C274" s="306"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7">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5" t="s">
        <v>32</v>
      </c>
      <c r="B277" s="366"/>
      <c r="C277" s="367"/>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6"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6"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6"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5" t="s">
        <v>37</v>
      </c>
      <c r="B312" s="366"/>
      <c r="C312" s="367"/>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6"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5" t="s">
        <v>36</v>
      </c>
      <c r="B315" s="366"/>
      <c r="C315" s="367"/>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5" t="s">
        <v>3317</v>
      </c>
      <c r="B317" s="366"/>
      <c r="C317" s="367"/>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3319</v>
      </c>
      <c r="B1" s="377"/>
      <c r="C1" s="377"/>
    </row>
    <row r="2" spans="1:17" ht="33" customHeight="1" x14ac:dyDescent="0.25">
      <c r="A2" s="378" t="s">
        <v>3320</v>
      </c>
      <c r="B2" s="379"/>
      <c r="C2" s="376"/>
      <c r="D2" s="4"/>
      <c r="E2" s="4"/>
      <c r="F2" s="4"/>
      <c r="G2" s="4"/>
      <c r="H2" s="4"/>
      <c r="I2" s="4"/>
      <c r="J2" s="4"/>
      <c r="K2" s="4"/>
      <c r="L2" s="4"/>
      <c r="M2" s="4"/>
      <c r="N2" s="4"/>
      <c r="O2" s="4"/>
      <c r="P2" s="4"/>
      <c r="Q2" s="4"/>
    </row>
    <row r="3" spans="1:17" ht="18.75" customHeight="1" x14ac:dyDescent="0.25">
      <c r="A3" s="303" t="s">
        <v>3321</v>
      </c>
      <c r="B3" s="380" t="s">
        <v>3322</v>
      </c>
      <c r="C3" s="376"/>
      <c r="D3" s="4"/>
      <c r="E3" s="4"/>
      <c r="F3" s="4"/>
      <c r="G3" s="4"/>
      <c r="H3" s="4"/>
      <c r="I3" s="4"/>
      <c r="J3" s="4"/>
      <c r="K3" s="4"/>
      <c r="L3" s="4"/>
      <c r="M3" s="4"/>
      <c r="N3" s="4"/>
      <c r="O3" s="4"/>
      <c r="P3" s="4"/>
      <c r="Q3" s="4"/>
    </row>
    <row r="4" spans="1:17" ht="37.5" hidden="1" customHeight="1" x14ac:dyDescent="0.25">
      <c r="A4" s="304" t="s">
        <v>3323</v>
      </c>
      <c r="B4" s="375" t="s">
        <v>3324</v>
      </c>
      <c r="C4" s="376"/>
      <c r="D4" s="4"/>
      <c r="E4" s="4"/>
      <c r="F4" s="4"/>
      <c r="G4" s="4"/>
      <c r="H4" s="4"/>
      <c r="I4" s="4"/>
      <c r="J4" s="4"/>
      <c r="K4" s="4"/>
      <c r="L4" s="4"/>
      <c r="M4" s="4"/>
      <c r="N4" s="4"/>
      <c r="O4" s="4"/>
      <c r="P4" s="4"/>
      <c r="Q4" s="4"/>
    </row>
    <row r="5" spans="1:17" ht="48" hidden="1" customHeight="1" x14ac:dyDescent="0.25">
      <c r="A5" s="304" t="s">
        <v>3323</v>
      </c>
      <c r="B5" s="375" t="s">
        <v>3325</v>
      </c>
      <c r="C5" s="376"/>
      <c r="D5" s="4"/>
      <c r="E5" s="4"/>
      <c r="F5" s="4"/>
      <c r="G5" s="4"/>
      <c r="H5" s="4"/>
      <c r="I5" s="4"/>
      <c r="J5" s="4"/>
      <c r="K5" s="4"/>
      <c r="L5" s="4"/>
      <c r="M5" s="4"/>
      <c r="N5" s="4"/>
      <c r="O5" s="4"/>
      <c r="P5" s="4"/>
      <c r="Q5" s="4"/>
    </row>
    <row r="6" spans="1:17" ht="59.25" hidden="1" customHeight="1" x14ac:dyDescent="0.25">
      <c r="A6" s="304" t="s">
        <v>3323</v>
      </c>
      <c r="B6" s="375" t="s">
        <v>3326</v>
      </c>
      <c r="C6" s="376"/>
      <c r="D6" s="4"/>
      <c r="E6" s="4"/>
      <c r="F6" s="4"/>
      <c r="G6" s="4"/>
      <c r="H6" s="4"/>
      <c r="I6" s="4"/>
      <c r="J6" s="4"/>
      <c r="K6" s="4"/>
      <c r="L6" s="4"/>
      <c r="M6" s="4"/>
      <c r="N6" s="4"/>
      <c r="O6" s="4"/>
      <c r="P6" s="4"/>
      <c r="Q6" s="4"/>
    </row>
    <row r="7" spans="1:17" ht="48" hidden="1" customHeight="1" x14ac:dyDescent="0.25">
      <c r="A7" s="304" t="s">
        <v>3327</v>
      </c>
      <c r="B7" s="375" t="s">
        <v>3328</v>
      </c>
      <c r="C7" s="376"/>
      <c r="D7" s="4"/>
      <c r="E7" s="4"/>
      <c r="F7" s="4"/>
      <c r="G7" s="4"/>
      <c r="H7" s="4"/>
      <c r="I7" s="4"/>
      <c r="J7" s="4"/>
      <c r="K7" s="4"/>
      <c r="L7" s="4"/>
      <c r="M7" s="4"/>
      <c r="N7" s="4"/>
      <c r="O7" s="4"/>
      <c r="P7" s="4"/>
      <c r="Q7" s="4"/>
    </row>
    <row r="8" spans="1:17" ht="41.25" hidden="1" customHeight="1" x14ac:dyDescent="0.25">
      <c r="A8" s="304" t="s">
        <v>3329</v>
      </c>
      <c r="B8" s="375" t="s">
        <v>3330</v>
      </c>
      <c r="C8" s="376"/>
      <c r="D8" s="4"/>
      <c r="E8" s="4"/>
      <c r="F8" s="4"/>
      <c r="G8" s="4"/>
      <c r="H8" s="4"/>
      <c r="I8" s="4"/>
      <c r="J8" s="4"/>
      <c r="K8" s="4"/>
      <c r="L8" s="4"/>
      <c r="M8" s="4"/>
      <c r="N8" s="4"/>
      <c r="O8" s="4"/>
      <c r="P8" s="4"/>
      <c r="Q8" s="4"/>
    </row>
    <row r="9" spans="1:17" ht="59.25" hidden="1" customHeight="1" x14ac:dyDescent="0.25">
      <c r="A9" s="304" t="s">
        <v>3331</v>
      </c>
      <c r="B9" s="375" t="s">
        <v>3332</v>
      </c>
      <c r="C9" s="376"/>
      <c r="D9" s="4"/>
      <c r="E9" s="4"/>
      <c r="F9" s="4"/>
      <c r="G9" s="4"/>
      <c r="H9" s="4"/>
      <c r="I9" s="4"/>
      <c r="J9" s="4"/>
      <c r="K9" s="4"/>
      <c r="L9" s="4"/>
      <c r="M9" s="4"/>
      <c r="N9" s="4"/>
      <c r="O9" s="4"/>
      <c r="P9" s="4"/>
      <c r="Q9" s="4"/>
    </row>
    <row r="10" spans="1:17" ht="61.5" hidden="1" customHeight="1" x14ac:dyDescent="0.25">
      <c r="A10" s="304" t="s">
        <v>3331</v>
      </c>
      <c r="B10" s="375" t="s">
        <v>3333</v>
      </c>
      <c r="C10" s="376"/>
      <c r="D10" s="4"/>
      <c r="E10" s="4"/>
      <c r="F10" s="4"/>
      <c r="G10" s="4"/>
      <c r="H10" s="4"/>
      <c r="I10" s="4"/>
      <c r="J10" s="4"/>
      <c r="K10" s="4"/>
      <c r="L10" s="4"/>
      <c r="M10" s="4"/>
      <c r="N10" s="4"/>
      <c r="O10" s="4"/>
      <c r="P10" s="4"/>
      <c r="Q10" s="4"/>
    </row>
    <row r="11" spans="1:17" ht="43.5" hidden="1" customHeight="1" x14ac:dyDescent="0.25">
      <c r="A11" s="304" t="s">
        <v>3331</v>
      </c>
      <c r="B11" s="375" t="s">
        <v>3334</v>
      </c>
      <c r="C11" s="376"/>
      <c r="D11" s="4"/>
      <c r="E11" s="4"/>
      <c r="F11" s="4"/>
      <c r="G11" s="4"/>
      <c r="H11" s="4"/>
      <c r="I11" s="4"/>
      <c r="J11" s="4"/>
      <c r="K11" s="4"/>
      <c r="L11" s="4"/>
      <c r="M11" s="4"/>
      <c r="N11" s="4"/>
      <c r="O11" s="4"/>
      <c r="P11" s="4"/>
      <c r="Q11" s="4"/>
    </row>
    <row r="12" spans="1:17" ht="27.75" hidden="1" customHeight="1" x14ac:dyDescent="0.25">
      <c r="A12" s="304" t="s">
        <v>3335</v>
      </c>
      <c r="B12" s="375" t="s">
        <v>3336</v>
      </c>
      <c r="C12" s="376"/>
      <c r="D12" s="4"/>
      <c r="E12" s="4"/>
      <c r="F12" s="4"/>
      <c r="G12" s="4"/>
      <c r="H12" s="4"/>
      <c r="I12" s="4"/>
      <c r="J12" s="4"/>
      <c r="K12" s="4"/>
      <c r="L12" s="4"/>
      <c r="M12" s="4"/>
      <c r="N12" s="4"/>
      <c r="O12" s="4"/>
      <c r="P12" s="4"/>
      <c r="Q12" s="4"/>
    </row>
    <row r="13" spans="1:17" ht="27.75" hidden="1" customHeight="1" x14ac:dyDescent="0.25">
      <c r="A13" s="304" t="s">
        <v>3337</v>
      </c>
      <c r="B13" s="375" t="s">
        <v>3338</v>
      </c>
      <c r="C13" s="376"/>
      <c r="D13" s="4"/>
      <c r="E13" s="4"/>
      <c r="F13" s="4"/>
      <c r="G13" s="4"/>
      <c r="H13" s="4"/>
      <c r="I13" s="4"/>
      <c r="J13" s="4"/>
      <c r="K13" s="4"/>
      <c r="L13" s="4"/>
      <c r="M13" s="4"/>
      <c r="N13" s="4"/>
      <c r="O13" s="4"/>
      <c r="P13" s="4"/>
      <c r="Q13" s="4"/>
    </row>
    <row r="14" spans="1:17" ht="45.75" hidden="1" customHeight="1" x14ac:dyDescent="0.25">
      <c r="A14" s="304" t="s">
        <v>3339</v>
      </c>
      <c r="B14" s="375" t="s">
        <v>3340</v>
      </c>
      <c r="C14" s="376"/>
      <c r="D14" s="4"/>
      <c r="E14" s="4"/>
      <c r="F14" s="4"/>
      <c r="G14" s="4"/>
      <c r="H14" s="4"/>
      <c r="I14" s="4"/>
      <c r="J14" s="4"/>
      <c r="K14" s="4"/>
      <c r="L14" s="4"/>
      <c r="M14" s="4"/>
      <c r="N14" s="4"/>
      <c r="O14" s="4"/>
      <c r="P14" s="4"/>
      <c r="Q14" s="4"/>
    </row>
    <row r="15" spans="1:17" ht="45.75" hidden="1" customHeight="1" x14ac:dyDescent="0.25">
      <c r="A15" s="304" t="s">
        <v>3341</v>
      </c>
      <c r="B15" s="375" t="s">
        <v>3342</v>
      </c>
      <c r="C15" s="376"/>
      <c r="D15" s="4"/>
      <c r="E15" s="4"/>
      <c r="F15" s="4"/>
      <c r="G15" s="4"/>
      <c r="H15" s="4"/>
      <c r="I15" s="4"/>
      <c r="J15" s="4"/>
      <c r="K15" s="4"/>
      <c r="L15" s="4"/>
      <c r="M15" s="4"/>
      <c r="N15" s="4"/>
      <c r="O15" s="4"/>
      <c r="P15" s="4"/>
      <c r="Q15" s="4"/>
    </row>
    <row r="16" spans="1:17" ht="51" hidden="1" customHeight="1" x14ac:dyDescent="0.25">
      <c r="A16" s="304" t="s">
        <v>3343</v>
      </c>
      <c r="B16" s="375" t="s">
        <v>3344</v>
      </c>
      <c r="C16" s="376"/>
      <c r="D16" s="4"/>
      <c r="E16" s="4"/>
      <c r="F16" s="4"/>
      <c r="G16" s="4"/>
      <c r="H16" s="4"/>
      <c r="I16" s="4"/>
      <c r="J16" s="4"/>
      <c r="K16" s="4"/>
      <c r="L16" s="4"/>
      <c r="M16" s="4"/>
      <c r="N16" s="4"/>
      <c r="O16" s="4"/>
      <c r="P16" s="4"/>
      <c r="Q16" s="4"/>
    </row>
    <row r="17" spans="1:17" ht="27.75" hidden="1" customHeight="1" x14ac:dyDescent="0.25">
      <c r="A17" s="304" t="s">
        <v>3345</v>
      </c>
      <c r="B17" s="375" t="s">
        <v>3346</v>
      </c>
      <c r="C17" s="376"/>
      <c r="D17" s="4"/>
      <c r="E17" s="4"/>
      <c r="F17" s="4"/>
      <c r="G17" s="4"/>
      <c r="H17" s="4"/>
      <c r="I17" s="4"/>
      <c r="J17" s="4"/>
      <c r="K17" s="4"/>
      <c r="L17" s="4"/>
      <c r="M17" s="4"/>
      <c r="N17" s="4"/>
      <c r="O17" s="4"/>
      <c r="P17" s="4"/>
      <c r="Q17" s="4"/>
    </row>
    <row r="18" spans="1:17" ht="27.75" hidden="1" customHeight="1" x14ac:dyDescent="0.25">
      <c r="A18" s="304" t="s">
        <v>3347</v>
      </c>
      <c r="B18" s="375" t="s">
        <v>3348</v>
      </c>
      <c r="C18" s="376"/>
      <c r="D18" s="4"/>
      <c r="E18" s="4"/>
      <c r="F18" s="4"/>
      <c r="G18" s="4"/>
      <c r="H18" s="4"/>
      <c r="I18" s="4"/>
      <c r="J18" s="4"/>
      <c r="K18" s="4"/>
      <c r="L18" s="4"/>
      <c r="M18" s="4"/>
      <c r="N18" s="4"/>
      <c r="O18" s="4"/>
      <c r="P18" s="4"/>
      <c r="Q18" s="4"/>
    </row>
    <row r="19" spans="1:17" ht="45" hidden="1" customHeight="1" x14ac:dyDescent="0.25">
      <c r="A19" s="304" t="s">
        <v>3347</v>
      </c>
      <c r="B19" s="375" t="s">
        <v>3349</v>
      </c>
      <c r="C19" s="376"/>
      <c r="D19" s="4"/>
      <c r="E19" s="4"/>
      <c r="F19" s="4"/>
      <c r="G19" s="4"/>
      <c r="H19" s="4"/>
      <c r="I19" s="4"/>
      <c r="J19" s="4"/>
      <c r="K19" s="4"/>
      <c r="L19" s="4"/>
      <c r="M19" s="4"/>
      <c r="N19" s="4"/>
      <c r="O19" s="4"/>
      <c r="P19" s="4"/>
      <c r="Q19" s="4"/>
    </row>
    <row r="20" spans="1:17" ht="45" hidden="1" customHeight="1" x14ac:dyDescent="0.25">
      <c r="A20" s="304" t="s">
        <v>3350</v>
      </c>
      <c r="B20" s="375" t="s">
        <v>3351</v>
      </c>
      <c r="C20" s="376"/>
      <c r="D20" s="4"/>
      <c r="E20" s="4"/>
      <c r="F20" s="4"/>
      <c r="G20" s="4"/>
      <c r="H20" s="4"/>
      <c r="I20" s="4"/>
      <c r="J20" s="4"/>
      <c r="K20" s="4"/>
      <c r="L20" s="4"/>
      <c r="M20" s="4"/>
      <c r="N20" s="4"/>
      <c r="O20" s="4"/>
      <c r="P20" s="4"/>
      <c r="Q20" s="4"/>
    </row>
    <row r="21" spans="1:17" ht="30" hidden="1" customHeight="1" x14ac:dyDescent="0.25">
      <c r="A21" s="304" t="s">
        <v>3352</v>
      </c>
      <c r="B21" s="375" t="s">
        <v>3353</v>
      </c>
      <c r="C21" s="376"/>
      <c r="D21" s="4"/>
      <c r="E21" s="4"/>
      <c r="F21" s="4"/>
      <c r="G21" s="4"/>
      <c r="H21" s="4"/>
      <c r="I21" s="4"/>
      <c r="J21" s="4"/>
      <c r="K21" s="4"/>
      <c r="L21" s="4"/>
      <c r="M21" s="4"/>
      <c r="N21" s="4"/>
      <c r="O21" s="4"/>
      <c r="P21" s="4"/>
      <c r="Q21" s="4"/>
    </row>
    <row r="22" spans="1:17" ht="30" hidden="1" customHeight="1" x14ac:dyDescent="0.25">
      <c r="A22" s="304" t="s">
        <v>3354</v>
      </c>
      <c r="B22" s="375" t="s">
        <v>3355</v>
      </c>
      <c r="C22" s="376"/>
      <c r="D22" s="4"/>
      <c r="E22" s="4"/>
      <c r="F22" s="4"/>
      <c r="G22" s="4"/>
      <c r="H22" s="4"/>
      <c r="I22" s="4"/>
      <c r="J22" s="4"/>
      <c r="K22" s="4"/>
      <c r="L22" s="4"/>
      <c r="M22" s="4"/>
      <c r="N22" s="4"/>
      <c r="O22" s="4"/>
      <c r="P22" s="4"/>
      <c r="Q22" s="4"/>
    </row>
    <row r="23" spans="1:17" ht="30" hidden="1" customHeight="1" x14ac:dyDescent="0.25">
      <c r="A23" s="304" t="s">
        <v>3356</v>
      </c>
      <c r="B23" s="375" t="s">
        <v>3357</v>
      </c>
      <c r="C23" s="376"/>
      <c r="D23" s="4"/>
      <c r="E23" s="4"/>
      <c r="F23" s="4"/>
      <c r="G23" s="4"/>
      <c r="H23" s="4"/>
      <c r="I23" s="4"/>
      <c r="J23" s="4"/>
      <c r="K23" s="4"/>
      <c r="L23" s="4"/>
      <c r="M23" s="4"/>
      <c r="N23" s="4"/>
      <c r="O23" s="4"/>
      <c r="P23" s="4"/>
      <c r="Q23" s="4"/>
    </row>
    <row r="24" spans="1:17" ht="30" hidden="1" customHeight="1" x14ac:dyDescent="0.25">
      <c r="A24" s="304" t="s">
        <v>3358</v>
      </c>
      <c r="B24" s="375" t="s">
        <v>3359</v>
      </c>
      <c r="C24" s="376"/>
      <c r="D24" s="4"/>
      <c r="E24" s="4"/>
      <c r="F24" s="4"/>
      <c r="G24" s="4"/>
      <c r="H24" s="4"/>
      <c r="I24" s="4"/>
      <c r="J24" s="4"/>
      <c r="K24" s="4"/>
      <c r="L24" s="4"/>
      <c r="M24" s="4"/>
      <c r="N24" s="4"/>
      <c r="O24" s="4"/>
      <c r="P24" s="4"/>
      <c r="Q24" s="4"/>
    </row>
    <row r="25" spans="1:17" ht="30" hidden="1" customHeight="1" x14ac:dyDescent="0.25">
      <c r="A25" s="304" t="s">
        <v>3360</v>
      </c>
      <c r="B25" s="375" t="s">
        <v>3361</v>
      </c>
      <c r="C25" s="376"/>
      <c r="D25" s="4"/>
      <c r="E25" s="4"/>
      <c r="F25" s="4"/>
      <c r="G25" s="4"/>
      <c r="H25" s="4"/>
      <c r="I25" s="4"/>
      <c r="J25" s="4"/>
      <c r="K25" s="4"/>
      <c r="L25" s="4"/>
      <c r="M25" s="4"/>
      <c r="N25" s="4"/>
      <c r="O25" s="4"/>
      <c r="P25" s="4"/>
      <c r="Q25" s="4"/>
    </row>
    <row r="26" spans="1:17" ht="30" hidden="1" customHeight="1" x14ac:dyDescent="0.25">
      <c r="A26" s="304" t="s">
        <v>3362</v>
      </c>
      <c r="B26" s="375" t="s">
        <v>3363</v>
      </c>
      <c r="C26" s="376"/>
      <c r="D26" s="4"/>
      <c r="E26" s="4"/>
      <c r="F26" s="4"/>
      <c r="G26" s="4"/>
      <c r="H26" s="4"/>
      <c r="I26" s="4"/>
      <c r="J26" s="4"/>
      <c r="K26" s="4"/>
      <c r="L26" s="4"/>
      <c r="M26" s="4"/>
      <c r="N26" s="4"/>
      <c r="O26" s="4"/>
      <c r="P26" s="4"/>
      <c r="Q26" s="4"/>
    </row>
    <row r="27" spans="1:17" ht="70.5" hidden="1" customHeight="1" x14ac:dyDescent="0.25">
      <c r="A27" s="304" t="s">
        <v>3364</v>
      </c>
      <c r="B27" s="375" t="s">
        <v>3365</v>
      </c>
      <c r="C27" s="376"/>
      <c r="D27" s="4"/>
      <c r="E27" s="4"/>
      <c r="F27" s="4"/>
      <c r="G27" s="4"/>
      <c r="H27" s="4"/>
      <c r="I27" s="4"/>
      <c r="J27" s="4"/>
      <c r="K27" s="4"/>
      <c r="L27" s="4"/>
      <c r="M27" s="4"/>
      <c r="N27" s="4"/>
      <c r="O27" s="4"/>
      <c r="P27" s="4"/>
      <c r="Q27" s="4"/>
    </row>
    <row r="28" spans="1:17" ht="48" hidden="1" customHeight="1" x14ac:dyDescent="0.25">
      <c r="A28" s="304" t="s">
        <v>3366</v>
      </c>
      <c r="B28" s="375" t="s">
        <v>3367</v>
      </c>
      <c r="C28" s="376"/>
      <c r="D28" s="4"/>
      <c r="E28" s="4"/>
      <c r="F28" s="4"/>
      <c r="G28" s="4"/>
      <c r="H28" s="4"/>
      <c r="I28" s="4"/>
      <c r="J28" s="4"/>
      <c r="K28" s="4"/>
      <c r="L28" s="4"/>
      <c r="M28" s="4"/>
      <c r="N28" s="4"/>
      <c r="O28" s="4"/>
      <c r="P28" s="4"/>
      <c r="Q28" s="4"/>
    </row>
    <row r="29" spans="1:17" ht="100.5" hidden="1" customHeight="1" x14ac:dyDescent="0.25">
      <c r="A29" s="304" t="s">
        <v>3368</v>
      </c>
      <c r="B29" s="375" t="s">
        <v>3369</v>
      </c>
      <c r="C29" s="376"/>
      <c r="D29" s="4"/>
      <c r="E29" s="4"/>
      <c r="F29" s="4"/>
      <c r="G29" s="4"/>
      <c r="H29" s="4"/>
      <c r="I29" s="4"/>
      <c r="J29" s="4"/>
      <c r="K29" s="4"/>
      <c r="L29" s="4"/>
      <c r="M29" s="4"/>
      <c r="N29" s="4"/>
      <c r="O29" s="4"/>
      <c r="P29" s="4"/>
      <c r="Q29" s="4"/>
    </row>
    <row r="30" spans="1:17" ht="45" hidden="1" customHeight="1" x14ac:dyDescent="0.25">
      <c r="A30" s="304" t="s">
        <v>3370</v>
      </c>
      <c r="B30" s="375" t="s">
        <v>3371</v>
      </c>
      <c r="C30" s="376"/>
      <c r="D30" s="4"/>
      <c r="E30" s="4"/>
      <c r="F30" s="4"/>
      <c r="G30" s="4"/>
      <c r="H30" s="4"/>
      <c r="I30" s="4"/>
      <c r="J30" s="4"/>
      <c r="K30" s="4"/>
      <c r="L30" s="4"/>
      <c r="M30" s="4"/>
      <c r="N30" s="4"/>
      <c r="O30" s="4"/>
      <c r="P30" s="4"/>
      <c r="Q30" s="4"/>
    </row>
    <row r="31" spans="1:17" ht="45" hidden="1" customHeight="1" x14ac:dyDescent="0.25">
      <c r="A31" s="304" t="s">
        <v>3372</v>
      </c>
      <c r="B31" s="375" t="s">
        <v>3373</v>
      </c>
      <c r="C31" s="376"/>
      <c r="D31" s="4"/>
      <c r="E31" s="4"/>
      <c r="F31" s="4"/>
      <c r="G31" s="4"/>
      <c r="H31" s="4"/>
      <c r="I31" s="4"/>
      <c r="J31" s="4"/>
      <c r="K31" s="4"/>
      <c r="L31" s="4"/>
      <c r="M31" s="4"/>
      <c r="N31" s="4"/>
      <c r="O31" s="4"/>
      <c r="P31" s="4"/>
      <c r="Q31" s="4"/>
    </row>
    <row r="32" spans="1:17" ht="45" hidden="1" customHeight="1" x14ac:dyDescent="0.25">
      <c r="A32" s="304" t="s">
        <v>3374</v>
      </c>
      <c r="B32" s="375" t="s">
        <v>3375</v>
      </c>
      <c r="C32" s="376"/>
      <c r="D32" s="4"/>
      <c r="E32" s="4"/>
      <c r="F32" s="4"/>
      <c r="G32" s="4"/>
      <c r="H32" s="4"/>
      <c r="I32" s="4"/>
      <c r="J32" s="4"/>
      <c r="K32" s="4"/>
      <c r="L32" s="4"/>
      <c r="M32" s="4"/>
      <c r="N32" s="4"/>
      <c r="O32" s="4"/>
      <c r="P32" s="4"/>
      <c r="Q32" s="4"/>
    </row>
    <row r="33" spans="1:17" ht="72" hidden="1" customHeight="1" x14ac:dyDescent="0.25">
      <c r="A33" s="304" t="s">
        <v>3376</v>
      </c>
      <c r="B33" s="375" t="s">
        <v>3377</v>
      </c>
      <c r="C33" s="376"/>
      <c r="D33" s="4"/>
      <c r="E33" s="4"/>
      <c r="F33" s="4"/>
      <c r="G33" s="4"/>
      <c r="H33" s="4"/>
      <c r="I33" s="4"/>
      <c r="J33" s="4"/>
      <c r="K33" s="4"/>
      <c r="L33" s="4"/>
      <c r="M33" s="4"/>
      <c r="N33" s="4"/>
      <c r="O33" s="4"/>
      <c r="P33" s="4"/>
      <c r="Q33" s="4"/>
    </row>
    <row r="34" spans="1:17" ht="79.5" hidden="1" customHeight="1" x14ac:dyDescent="0.25">
      <c r="A34" s="304" t="s">
        <v>3378</v>
      </c>
      <c r="B34" s="375" t="s">
        <v>3379</v>
      </c>
      <c r="C34" s="376"/>
      <c r="D34" s="4"/>
      <c r="E34" s="4"/>
      <c r="F34" s="4"/>
      <c r="G34" s="4"/>
      <c r="H34" s="4"/>
      <c r="I34" s="4"/>
      <c r="J34" s="4"/>
      <c r="K34" s="4"/>
      <c r="L34" s="4"/>
      <c r="M34" s="4"/>
      <c r="N34" s="4"/>
      <c r="O34" s="4"/>
      <c r="P34" s="4"/>
      <c r="Q34" s="4"/>
    </row>
    <row r="35" spans="1:17" ht="70.5" hidden="1" customHeight="1" x14ac:dyDescent="0.25">
      <c r="A35" s="304" t="s">
        <v>3380</v>
      </c>
      <c r="B35" s="375" t="s">
        <v>3381</v>
      </c>
      <c r="C35" s="376"/>
      <c r="D35" s="4"/>
      <c r="E35" s="4"/>
      <c r="F35" s="4"/>
      <c r="G35" s="4"/>
      <c r="H35" s="4"/>
      <c r="I35" s="4"/>
      <c r="J35" s="4"/>
      <c r="K35" s="4"/>
      <c r="L35" s="4"/>
      <c r="M35" s="4"/>
      <c r="N35" s="4"/>
      <c r="O35" s="4"/>
      <c r="P35" s="4"/>
      <c r="Q35" s="4"/>
    </row>
    <row r="36" spans="1:17" ht="45.75" hidden="1" customHeight="1" x14ac:dyDescent="0.25">
      <c r="A36" s="304" t="s">
        <v>3382</v>
      </c>
      <c r="B36" s="375" t="s">
        <v>3383</v>
      </c>
      <c r="C36" s="376"/>
      <c r="D36" s="4"/>
      <c r="E36" s="4"/>
      <c r="F36" s="4"/>
      <c r="G36" s="4"/>
      <c r="H36" s="4"/>
      <c r="I36" s="4"/>
      <c r="J36" s="4"/>
      <c r="K36" s="4"/>
      <c r="L36" s="4"/>
      <c r="M36" s="4"/>
      <c r="N36" s="4"/>
      <c r="O36" s="4"/>
      <c r="P36" s="4"/>
      <c r="Q36" s="4"/>
    </row>
    <row r="37" spans="1:17" ht="54.75" hidden="1" customHeight="1" x14ac:dyDescent="0.25">
      <c r="A37" s="304" t="s">
        <v>3384</v>
      </c>
      <c r="B37" s="375" t="s">
        <v>3385</v>
      </c>
      <c r="C37" s="376"/>
      <c r="D37" s="4"/>
      <c r="E37" s="4"/>
      <c r="F37" s="4"/>
      <c r="G37" s="4"/>
      <c r="H37" s="4"/>
      <c r="I37" s="4"/>
      <c r="J37" s="4"/>
      <c r="K37" s="4"/>
      <c r="L37" s="4"/>
      <c r="M37" s="4"/>
      <c r="N37" s="4"/>
      <c r="O37" s="4"/>
      <c r="P37" s="4"/>
      <c r="Q37" s="4"/>
    </row>
    <row r="38" spans="1:17" ht="37.5" hidden="1" customHeight="1" x14ac:dyDescent="0.25">
      <c r="A38" s="304" t="s">
        <v>3386</v>
      </c>
      <c r="B38" s="375" t="s">
        <v>3387</v>
      </c>
      <c r="C38" s="376"/>
      <c r="D38" s="4"/>
      <c r="E38" s="4"/>
      <c r="F38" s="4"/>
      <c r="G38" s="4"/>
      <c r="H38" s="4"/>
      <c r="I38" s="4"/>
      <c r="J38" s="4"/>
      <c r="K38" s="4"/>
      <c r="L38" s="4"/>
      <c r="M38" s="4"/>
      <c r="N38" s="4"/>
      <c r="O38" s="4"/>
      <c r="P38" s="4"/>
      <c r="Q38" s="4"/>
    </row>
    <row r="39" spans="1:17" ht="61.5" hidden="1" customHeight="1" x14ac:dyDescent="0.25">
      <c r="A39" s="304" t="s">
        <v>3388</v>
      </c>
      <c r="B39" s="375" t="s">
        <v>3389</v>
      </c>
      <c r="C39" s="376"/>
      <c r="D39" s="4"/>
      <c r="E39" s="4"/>
      <c r="F39" s="4"/>
      <c r="G39" s="4"/>
      <c r="H39" s="4"/>
      <c r="I39" s="4"/>
      <c r="J39" s="4"/>
      <c r="K39" s="4"/>
      <c r="L39" s="4"/>
      <c r="M39" s="4"/>
      <c r="N39" s="4"/>
      <c r="O39" s="4"/>
      <c r="P39" s="4"/>
      <c r="Q39" s="4"/>
    </row>
    <row r="40" spans="1:17" ht="53.25" hidden="1" customHeight="1" x14ac:dyDescent="0.25">
      <c r="A40" s="304" t="s">
        <v>3390</v>
      </c>
      <c r="B40" s="375" t="s">
        <v>3391</v>
      </c>
      <c r="C40" s="376"/>
      <c r="D40" s="4"/>
      <c r="E40" s="4"/>
      <c r="F40" s="4"/>
      <c r="G40" s="4"/>
      <c r="H40" s="4"/>
      <c r="I40" s="4"/>
      <c r="J40" s="4"/>
      <c r="K40" s="4"/>
      <c r="L40" s="4"/>
      <c r="M40" s="4"/>
      <c r="N40" s="4"/>
      <c r="O40" s="4"/>
      <c r="P40" s="4"/>
      <c r="Q40" s="4"/>
    </row>
    <row r="41" spans="1:17" ht="73.5" hidden="1" customHeight="1" x14ac:dyDescent="0.25">
      <c r="A41" s="304" t="s">
        <v>3392</v>
      </c>
      <c r="B41" s="375" t="s">
        <v>3393</v>
      </c>
      <c r="C41" s="376"/>
      <c r="D41" s="4"/>
      <c r="E41" s="4"/>
      <c r="F41" s="4"/>
      <c r="G41" s="4"/>
      <c r="H41" s="4"/>
      <c r="I41" s="4"/>
      <c r="J41" s="4"/>
      <c r="K41" s="4"/>
      <c r="L41" s="4"/>
      <c r="M41" s="4"/>
      <c r="N41" s="4"/>
      <c r="O41" s="4"/>
      <c r="P41" s="4"/>
      <c r="Q41" s="4"/>
    </row>
    <row r="42" spans="1:17" ht="57.75" hidden="1" customHeight="1" x14ac:dyDescent="0.25">
      <c r="A42" s="304" t="s">
        <v>3394</v>
      </c>
      <c r="B42" s="375" t="s">
        <v>3395</v>
      </c>
      <c r="C42" s="376"/>
      <c r="D42" s="4"/>
      <c r="E42" s="4"/>
      <c r="F42" s="4"/>
      <c r="G42" s="4"/>
      <c r="H42" s="4"/>
      <c r="I42" s="4"/>
      <c r="J42" s="4"/>
      <c r="K42" s="4"/>
      <c r="L42" s="4"/>
      <c r="M42" s="4"/>
      <c r="N42" s="4"/>
      <c r="O42" s="4"/>
      <c r="P42" s="4"/>
      <c r="Q42" s="4"/>
    </row>
    <row r="43" spans="1:17" ht="84" hidden="1" customHeight="1" x14ac:dyDescent="0.25">
      <c r="A43" s="304" t="s">
        <v>3396</v>
      </c>
      <c r="B43" s="375" t="s">
        <v>3397</v>
      </c>
      <c r="C43" s="376"/>
      <c r="D43" s="4"/>
      <c r="E43" s="4"/>
      <c r="F43" s="4"/>
      <c r="G43" s="4"/>
      <c r="H43" s="4"/>
      <c r="I43" s="4"/>
      <c r="J43" s="4"/>
      <c r="K43" s="4"/>
      <c r="L43" s="4"/>
      <c r="M43" s="4"/>
      <c r="N43" s="4"/>
      <c r="O43" s="4"/>
      <c r="P43" s="4"/>
      <c r="Q43" s="4"/>
    </row>
    <row r="44" spans="1:17" ht="48" hidden="1" customHeight="1" x14ac:dyDescent="0.25">
      <c r="A44" s="304" t="s">
        <v>3398</v>
      </c>
      <c r="B44" s="375" t="s">
        <v>3399</v>
      </c>
      <c r="C44" s="376"/>
      <c r="D44" s="4"/>
      <c r="E44" s="4"/>
      <c r="F44" s="4"/>
      <c r="G44" s="4"/>
      <c r="H44" s="4"/>
      <c r="I44" s="4"/>
      <c r="J44" s="4"/>
      <c r="K44" s="4"/>
      <c r="L44" s="4"/>
      <c r="M44" s="4"/>
      <c r="N44" s="4"/>
      <c r="O44" s="4"/>
      <c r="P44" s="4"/>
      <c r="Q44" s="4"/>
    </row>
    <row r="45" spans="1:17" ht="57" hidden="1" customHeight="1" x14ac:dyDescent="0.25">
      <c r="A45" s="304" t="s">
        <v>3400</v>
      </c>
      <c r="B45" s="375" t="s">
        <v>3401</v>
      </c>
      <c r="C45" s="376"/>
      <c r="D45" s="4"/>
      <c r="E45" s="4"/>
      <c r="F45" s="4"/>
      <c r="G45" s="4"/>
      <c r="H45" s="4"/>
      <c r="I45" s="4"/>
      <c r="J45" s="4"/>
      <c r="K45" s="4"/>
      <c r="L45" s="4"/>
      <c r="M45" s="4"/>
      <c r="N45" s="4"/>
      <c r="O45" s="4"/>
      <c r="P45" s="4"/>
      <c r="Q45" s="4"/>
    </row>
    <row r="46" spans="1:17" ht="73.5" hidden="1" customHeight="1" x14ac:dyDescent="0.25">
      <c r="A46" s="304" t="s">
        <v>3402</v>
      </c>
      <c r="B46" s="384" t="s">
        <v>3403</v>
      </c>
      <c r="C46" s="376"/>
      <c r="D46" s="41"/>
      <c r="E46" s="4"/>
      <c r="F46" s="4"/>
      <c r="G46" s="4"/>
      <c r="H46" s="4"/>
      <c r="I46" s="4"/>
      <c r="J46" s="4"/>
      <c r="K46" s="4"/>
      <c r="L46" s="4"/>
      <c r="M46" s="4"/>
      <c r="N46" s="4"/>
      <c r="O46" s="4"/>
      <c r="P46" s="4"/>
      <c r="Q46" s="4"/>
    </row>
    <row r="47" spans="1:17" ht="66" hidden="1" customHeight="1" x14ac:dyDescent="0.25">
      <c r="A47" s="46" t="s">
        <v>3404</v>
      </c>
      <c r="B47" s="385" t="s">
        <v>3405</v>
      </c>
      <c r="C47" s="385"/>
      <c r="D47" s="4"/>
      <c r="E47" s="4"/>
      <c r="F47" s="4"/>
      <c r="G47" s="4"/>
      <c r="H47" s="4"/>
      <c r="I47" s="4"/>
      <c r="J47" s="4"/>
      <c r="K47" s="4"/>
      <c r="L47" s="4"/>
      <c r="M47" s="4"/>
      <c r="N47" s="4"/>
      <c r="O47" s="4"/>
      <c r="P47" s="4"/>
      <c r="Q47" s="4"/>
    </row>
    <row r="48" spans="1:17" ht="123.75" customHeight="1" x14ac:dyDescent="0.25">
      <c r="A48" s="266" t="s">
        <v>3406</v>
      </c>
      <c r="B48" s="383" t="s">
        <v>3407</v>
      </c>
      <c r="C48" s="382"/>
      <c r="D48" s="4"/>
      <c r="E48" s="4"/>
      <c r="F48" s="4"/>
      <c r="G48" s="4"/>
      <c r="H48" s="4"/>
      <c r="I48" s="4"/>
      <c r="J48" s="4"/>
      <c r="K48" s="4"/>
      <c r="L48" s="4"/>
      <c r="M48" s="4"/>
      <c r="N48" s="4"/>
      <c r="O48" s="4"/>
      <c r="P48" s="4"/>
      <c r="Q48" s="4"/>
    </row>
    <row r="49" spans="1:17" ht="34.5" customHeight="1" x14ac:dyDescent="0.25">
      <c r="A49" s="266" t="s">
        <v>3408</v>
      </c>
      <c r="B49" s="381" t="s">
        <v>3409</v>
      </c>
      <c r="C49" s="382"/>
      <c r="D49" s="4"/>
      <c r="E49" s="4"/>
      <c r="F49" s="4"/>
      <c r="G49" s="4"/>
      <c r="H49" s="4"/>
      <c r="I49" s="4"/>
      <c r="J49" s="4"/>
      <c r="K49" s="4"/>
      <c r="L49" s="4"/>
      <c r="M49" s="4"/>
      <c r="N49" s="4"/>
      <c r="O49" s="4"/>
      <c r="P49" s="4"/>
      <c r="Q49" s="4"/>
    </row>
    <row r="50" spans="1:17" ht="34.5" customHeight="1" x14ac:dyDescent="0.25">
      <c r="A50" s="266" t="s">
        <v>3410</v>
      </c>
      <c r="B50" s="381" t="s">
        <v>3411</v>
      </c>
      <c r="C50" s="382"/>
      <c r="D50" s="4"/>
      <c r="E50" s="4"/>
      <c r="F50" s="4"/>
      <c r="G50" s="4"/>
      <c r="H50" s="4"/>
      <c r="I50" s="4"/>
      <c r="J50" s="4"/>
      <c r="K50" s="4"/>
      <c r="L50" s="4"/>
      <c r="M50" s="4"/>
      <c r="N50" s="4"/>
      <c r="O50" s="4"/>
      <c r="P50" s="4"/>
      <c r="Q50" s="4"/>
    </row>
    <row r="51" spans="1:17" ht="31.5" customHeight="1" x14ac:dyDescent="0.25">
      <c r="A51" s="305" t="s">
        <v>3412</v>
      </c>
      <c r="B51" s="375" t="s">
        <v>3413</v>
      </c>
      <c r="C51" s="376"/>
      <c r="D51" s="4"/>
      <c r="E51" s="4"/>
      <c r="F51" s="4"/>
      <c r="G51" s="4"/>
      <c r="H51" s="4"/>
      <c r="I51" s="4"/>
      <c r="J51" s="4"/>
      <c r="K51" s="4"/>
      <c r="L51" s="4"/>
      <c r="M51" s="4"/>
      <c r="N51" s="4"/>
      <c r="O51" s="4"/>
      <c r="P51" s="4"/>
      <c r="Q51" s="4"/>
    </row>
    <row r="52" spans="1:17" ht="31.5" customHeight="1" x14ac:dyDescent="0.25">
      <c r="A52" s="305" t="s">
        <v>3414</v>
      </c>
      <c r="B52" s="375" t="s">
        <v>3415</v>
      </c>
      <c r="C52" s="376"/>
      <c r="D52" s="4"/>
      <c r="E52" s="4"/>
      <c r="F52" s="4"/>
      <c r="G52" s="4"/>
      <c r="H52" s="4"/>
      <c r="I52" s="4"/>
      <c r="J52" s="4"/>
      <c r="K52" s="4"/>
      <c r="L52" s="4"/>
      <c r="M52" s="4"/>
      <c r="N52" s="4"/>
      <c r="O52" s="4"/>
      <c r="P52" s="4"/>
      <c r="Q52" s="4"/>
    </row>
    <row r="53" spans="1:17" ht="31.5" customHeight="1" x14ac:dyDescent="0.25">
      <c r="A53" s="305" t="s">
        <v>3416</v>
      </c>
      <c r="B53" s="373" t="s">
        <v>3417</v>
      </c>
      <c r="C53" s="374"/>
      <c r="D53" s="4"/>
      <c r="E53" s="4"/>
      <c r="F53" s="4"/>
      <c r="G53" s="4"/>
      <c r="H53" s="4"/>
      <c r="I53" s="4"/>
      <c r="J53" s="4"/>
      <c r="K53" s="4"/>
      <c r="L53" s="4"/>
      <c r="M53" s="4"/>
      <c r="N53" s="4"/>
      <c r="O53" s="4"/>
      <c r="P53" s="4"/>
      <c r="Q53" s="4"/>
    </row>
    <row r="54" spans="1:17" ht="31.5" customHeight="1" x14ac:dyDescent="0.25">
      <c r="A54" s="305" t="s">
        <v>3418</v>
      </c>
      <c r="B54" s="373" t="s">
        <v>3419</v>
      </c>
      <c r="C54" s="374"/>
      <c r="D54" s="4"/>
      <c r="E54" s="4"/>
      <c r="F54" s="4"/>
      <c r="G54" s="4"/>
      <c r="H54" s="4"/>
      <c r="I54" s="4"/>
      <c r="J54" s="4"/>
      <c r="K54" s="4"/>
      <c r="L54" s="4"/>
      <c r="M54" s="4"/>
      <c r="N54" s="4"/>
      <c r="O54" s="4"/>
      <c r="P54" s="4"/>
      <c r="Q54" s="4"/>
    </row>
    <row r="55" spans="1:17" ht="54.6" customHeight="1" x14ac:dyDescent="0.25">
      <c r="A55" s="305" t="s">
        <v>3420</v>
      </c>
      <c r="B55" s="373" t="s">
        <v>3421</v>
      </c>
      <c r="C55" s="374"/>
      <c r="D55" s="4"/>
      <c r="E55" s="4"/>
      <c r="F55" s="4"/>
      <c r="G55" s="4"/>
      <c r="H55" s="4"/>
      <c r="I55" s="4"/>
      <c r="J55" s="4"/>
      <c r="K55" s="4"/>
      <c r="L55" s="4"/>
      <c r="M55" s="4"/>
      <c r="N55" s="4"/>
      <c r="O55" s="4"/>
      <c r="P55" s="4"/>
      <c r="Q55" s="4"/>
    </row>
    <row r="56" spans="1:17" ht="54.6" customHeight="1" x14ac:dyDescent="0.25">
      <c r="A56" s="305" t="s">
        <v>3422</v>
      </c>
      <c r="B56" s="373" t="s">
        <v>3423</v>
      </c>
      <c r="C56" s="374"/>
      <c r="D56" s="4"/>
      <c r="E56" s="4"/>
      <c r="F56" s="4"/>
      <c r="G56" s="4"/>
      <c r="H56" s="4"/>
      <c r="I56" s="4"/>
      <c r="J56" s="4"/>
      <c r="K56" s="4"/>
      <c r="L56" s="4"/>
      <c r="M56" s="4"/>
      <c r="N56" s="4"/>
      <c r="O56" s="4"/>
      <c r="P56" s="4"/>
      <c r="Q56" s="4"/>
    </row>
    <row r="57" spans="1:17" ht="54" customHeight="1" x14ac:dyDescent="0.25">
      <c r="A57" s="305" t="s">
        <v>3424</v>
      </c>
      <c r="B57" s="373" t="s">
        <v>3425</v>
      </c>
      <c r="C57" s="37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2025-01-24T05:00:59Z</dcterms:modified>
</cp:coreProperties>
</file>