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AŽNA MAPA ZA SVE\PRORAČUNSKI IZVJEŠTAJ 2023\GODIŠNJI FIN.ZVJEŠTAJ 1.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c r="H305" i="9"/>
  <c r="G305" i="9"/>
  <c r="F305" i="9"/>
  <c r="E305" i="9"/>
  <c r="B305" i="9"/>
  <c r="H304" i="9"/>
  <c r="G304" i="9"/>
  <c r="F304" i="9"/>
  <c r="E304" i="9"/>
  <c r="B304" i="9"/>
  <c r="H303" i="9"/>
  <c r="G303" i="9"/>
  <c r="F303" i="9"/>
  <c r="E303" i="9"/>
  <c r="B303" i="9"/>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B296" i="9"/>
  <c r="H295" i="9"/>
  <c r="G295" i="9"/>
  <c r="F295" i="9"/>
  <c r="H294" i="9"/>
  <c r="G294" i="9"/>
  <c r="F294" i="9"/>
  <c r="E294" i="9"/>
  <c r="B294" i="9"/>
  <c r="H293" i="9"/>
  <c r="G293" i="9"/>
  <c r="F293" i="9"/>
  <c r="H292" i="9"/>
  <c r="G292" i="9"/>
  <c r="F292" i="9"/>
  <c r="H291" i="9"/>
  <c r="G291" i="9"/>
  <c r="F291" i="9"/>
  <c r="E291" i="9"/>
  <c r="B291" i="9"/>
  <c r="F290" i="9"/>
  <c r="F289" i="9"/>
  <c r="H288" i="9"/>
  <c r="G288" i="9"/>
  <c r="F288" i="9"/>
  <c r="E288" i="9"/>
  <c r="B288" i="9"/>
  <c r="H287" i="9"/>
  <c r="G287" i="9"/>
  <c r="F287" i="9"/>
  <c r="H286" i="9"/>
  <c r="G286" i="9"/>
  <c r="F286" i="9"/>
  <c r="H285" i="9"/>
  <c r="G285" i="9"/>
  <c r="F285" i="9"/>
  <c r="F284" i="9"/>
  <c r="H283" i="9"/>
  <c r="G283" i="9"/>
  <c r="F283" i="9"/>
  <c r="E283" i="9"/>
  <c r="B283" i="9"/>
  <c r="H282" i="9"/>
  <c r="G282" i="9"/>
  <c r="F282" i="9"/>
  <c r="E282" i="9"/>
  <c r="B282" i="9" s="1"/>
  <c r="H281" i="9"/>
  <c r="G281" i="9"/>
  <c r="F281" i="9"/>
  <c r="F280" i="9"/>
  <c r="F279" i="9"/>
  <c r="F278" i="9"/>
  <c r="F277" i="9"/>
  <c r="F276" i="9"/>
  <c r="L275" i="9"/>
  <c r="H275" i="9"/>
  <c r="F275" i="9"/>
  <c r="F274" i="9"/>
  <c r="I273" i="9"/>
  <c r="H273" i="9"/>
  <c r="F273" i="9"/>
  <c r="E273" i="9"/>
  <c r="B273" i="9" s="1"/>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s="1"/>
  <c r="H44" i="9"/>
  <c r="E44" i="9" s="1"/>
  <c r="B44" i="9" s="1"/>
  <c r="G44" i="9"/>
  <c r="F44" i="9"/>
  <c r="H43" i="9"/>
  <c r="G43" i="9"/>
  <c r="F43" i="9"/>
  <c r="E43" i="9"/>
  <c r="B43" i="9"/>
  <c r="H42" i="9"/>
  <c r="E42" i="9" s="1"/>
  <c r="B42" i="9" s="1"/>
  <c r="G42" i="9"/>
  <c r="F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H30" i="3" s="1"/>
  <c r="E14" i="7"/>
  <c r="D14" i="7"/>
  <c r="E7" i="7"/>
  <c r="D7" i="7"/>
  <c r="E6" i="7"/>
  <c r="D6" i="7"/>
  <c r="E5" i="7"/>
  <c r="D5" i="7"/>
  <c r="H29" i="3"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1223" i="1" s="1"/>
  <c r="D246" i="5"/>
  <c r="C1223" i="1" s="1"/>
  <c r="E245" i="5"/>
  <c r="D1222" i="1"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176" i="5"/>
  <c r="D176" i="5"/>
  <c r="F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E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9" i="4"/>
  <c r="F629" i="4" s="1"/>
  <c r="F628" i="4"/>
  <c r="F627" i="4"/>
  <c r="E626" i="4"/>
  <c r="D626" i="4"/>
  <c r="F626" i="4" s="1"/>
  <c r="E625" i="4"/>
  <c r="E528"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D420" i="4"/>
  <c r="D635" i="4" s="1"/>
  <c r="F635" i="4" s="1"/>
  <c r="E418" i="4"/>
  <c r="D418" i="4"/>
  <c r="F418" i="4" s="1"/>
  <c r="E417" i="4"/>
  <c r="D417" i="4"/>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E152" i="4" s="1"/>
  <c r="D159" i="4"/>
  <c r="F158" i="4"/>
  <c r="F157" i="4"/>
  <c r="F156" i="4"/>
  <c r="F155" i="4"/>
  <c r="F154" i="4"/>
  <c r="E153" i="4"/>
  <c r="D153" i="4"/>
  <c r="F153" i="4" s="1"/>
  <c r="D152" i="4"/>
  <c r="D151" i="4"/>
  <c r="D289" i="4" s="1"/>
  <c r="C285" i="1" s="1"/>
  <c r="F150" i="4"/>
  <c r="F149" i="4"/>
  <c r="F148" i="4"/>
  <c r="F147" i="4"/>
  <c r="F146" i="4"/>
  <c r="F145" i="4"/>
  <c r="F144" i="4"/>
  <c r="F143" i="4"/>
  <c r="F142" i="4"/>
  <c r="F141" i="4"/>
  <c r="E140" i="4"/>
  <c r="D140" i="4"/>
  <c r="F140" i="4" s="1"/>
  <c r="E139" i="4"/>
  <c r="D139" i="4"/>
  <c r="F139" i="4" s="1"/>
  <c r="F138" i="4"/>
  <c r="F137" i="4"/>
  <c r="F136" i="4"/>
  <c r="F135" i="4"/>
  <c r="E134" i="4"/>
  <c r="D130" i="1" s="1"/>
  <c r="D134" i="4"/>
  <c r="E133" i="4"/>
  <c r="D129" i="1" s="1"/>
  <c r="D133" i="4"/>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2" i="1" s="1"/>
  <c r="D6" i="4"/>
  <c r="I36" i="3"/>
  <c r="G36" i="3"/>
  <c r="B36" i="3"/>
  <c r="I35" i="3"/>
  <c r="G35" i="3"/>
  <c r="B35" i="3"/>
  <c r="G34" i="3"/>
  <c r="B34" i="3"/>
  <c r="I33" i="3"/>
  <c r="G33" i="3"/>
  <c r="B33" i="3"/>
  <c r="I32" i="3"/>
  <c r="H32" i="3"/>
  <c r="G32" i="3"/>
  <c r="B32" i="3"/>
  <c r="I31" i="3"/>
  <c r="H31" i="3"/>
  <c r="G31" i="3"/>
  <c r="B31" i="3"/>
  <c r="I30" i="3"/>
  <c r="G30" i="3"/>
  <c r="B30" i="3"/>
  <c r="I29" i="3"/>
  <c r="G29" i="3"/>
  <c r="B29" i="3"/>
  <c r="I28" i="3"/>
  <c r="G28" i="3"/>
  <c r="B28" i="3"/>
  <c r="I27" i="3"/>
  <c r="H27" i="3"/>
  <c r="G27" i="3"/>
  <c r="B27" i="3"/>
  <c r="I26" i="3"/>
  <c r="H26" i="3"/>
  <c r="G26" i="3"/>
  <c r="B26" i="3"/>
  <c r="I25" i="3"/>
  <c r="H25" i="3"/>
  <c r="G25" i="3"/>
  <c r="B25" i="3"/>
  <c r="I24" i="3"/>
  <c r="H24" i="3"/>
  <c r="G24" i="3"/>
  <c r="B24" i="3"/>
  <c r="G23" i="3"/>
  <c r="B23" i="3"/>
  <c r="I22" i="3"/>
  <c r="H22" i="3"/>
  <c r="G22" i="3"/>
  <c r="B22" i="3"/>
  <c r="I21" i="3"/>
  <c r="G21" i="3"/>
  <c r="B21" i="3"/>
  <c r="I20" i="3"/>
  <c r="G20" i="3"/>
  <c r="B20" i="3"/>
  <c r="G19" i="3"/>
  <c r="B19" i="3"/>
  <c r="G18" i="3"/>
  <c r="B18" i="3"/>
  <c r="G17" i="3"/>
  <c r="B17" i="3"/>
  <c r="I16" i="3"/>
  <c r="H16"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D1455" i="1"/>
  <c r="C1455" i="1"/>
  <c r="J1455" i="1" s="1"/>
  <c r="D1454" i="1"/>
  <c r="C1454" i="1"/>
  <c r="D1453" i="1"/>
  <c r="C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D1246" i="1"/>
  <c r="C1246" i="1"/>
  <c r="H1246" i="1" s="1"/>
  <c r="D1245" i="1"/>
  <c r="C1245" i="1"/>
  <c r="H1245" i="1" s="1"/>
  <c r="D1244" i="1"/>
  <c r="C1244" i="1"/>
  <c r="D1243" i="1"/>
  <c r="C1243" i="1"/>
  <c r="H1243" i="1" s="1"/>
  <c r="D1242" i="1"/>
  <c r="C1242" i="1"/>
  <c r="H1242" i="1" s="1"/>
  <c r="D1241" i="1"/>
  <c r="C1241" i="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D1227" i="1"/>
  <c r="D1226" i="1"/>
  <c r="C1226" i="1"/>
  <c r="H1226" i="1" s="1"/>
  <c r="D1225" i="1"/>
  <c r="C1225" i="1"/>
  <c r="D1224" i="1"/>
  <c r="C1224"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1" i="1"/>
  <c r="C1151" i="1"/>
  <c r="H1151" i="1" s="1"/>
  <c r="D1150" i="1"/>
  <c r="C1150" i="1"/>
  <c r="H1150" i="1" s="1"/>
  <c r="D1149" i="1"/>
  <c r="C1149" i="1"/>
  <c r="H1149" i="1" s="1"/>
  <c r="D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D716" i="1"/>
  <c r="C716" i="1"/>
  <c r="D715" i="1"/>
  <c r="C715" i="1"/>
  <c r="H715" i="1" s="1"/>
  <c r="D714" i="1"/>
  <c r="C714" i="1"/>
  <c r="D713" i="1"/>
  <c r="C713" i="1"/>
  <c r="H713" i="1" s="1"/>
  <c r="D712" i="1"/>
  <c r="C712" i="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H631" i="1" s="1"/>
  <c r="C630" i="1"/>
  <c r="C629" i="1"/>
  <c r="D628" i="1"/>
  <c r="C628" i="1"/>
  <c r="D627" i="1"/>
  <c r="C627" i="1"/>
  <c r="H627" i="1" s="1"/>
  <c r="C626" i="1"/>
  <c r="D625" i="1"/>
  <c r="C625" i="1"/>
  <c r="H625" i="1" s="1"/>
  <c r="D624" i="1"/>
  <c r="C624" i="1"/>
  <c r="H624" i="1" s="1"/>
  <c r="D623" i="1"/>
  <c r="C623" i="1"/>
  <c r="H623" i="1" s="1"/>
  <c r="D622" i="1"/>
  <c r="C622" i="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C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D291" i="1"/>
  <c r="C291" i="1"/>
  <c r="H291" i="1" s="1"/>
  <c r="D290" i="1"/>
  <c r="C290" i="1"/>
  <c r="H290" i="1" s="1"/>
  <c r="D289" i="1"/>
  <c r="C289" i="1"/>
  <c r="H289" i="1" s="1"/>
  <c r="D288" i="1"/>
  <c r="C288" i="1"/>
  <c r="H288" i="1" s="1"/>
  <c r="D284" i="1"/>
  <c r="C284" i="1"/>
  <c r="D283" i="1"/>
  <c r="C283" i="1"/>
  <c r="D282" i="1"/>
  <c r="C282" i="1"/>
  <c r="D281" i="1"/>
  <c r="C281"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D155" i="1"/>
  <c r="C155" i="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2" i="1"/>
  <c r="C147" i="1" l="1"/>
  <c r="H17" i="3"/>
  <c r="E151" i="4"/>
  <c r="D148" i="1"/>
  <c r="H148" i="1"/>
  <c r="H155" i="1"/>
  <c r="H156" i="1"/>
  <c r="F159" i="4"/>
  <c r="H131" i="1"/>
  <c r="H132" i="1"/>
  <c r="H129" i="1"/>
  <c r="H130" i="1"/>
  <c r="F133" i="4"/>
  <c r="F134" i="4"/>
  <c r="H74" i="1"/>
  <c r="H46" i="1"/>
  <c r="H73" i="1"/>
  <c r="H76" i="1"/>
  <c r="E32" i="9"/>
  <c r="B32" i="9" s="1"/>
  <c r="E299" i="9"/>
  <c r="B299" i="9" s="1"/>
  <c r="E33" i="9"/>
  <c r="B33" i="9" s="1"/>
  <c r="E287" i="9"/>
  <c r="B287" i="9" s="1"/>
  <c r="E293" i="9"/>
  <c r="B293" i="9" s="1"/>
  <c r="E295" i="9"/>
  <c r="B295" i="9" s="1"/>
  <c r="E297" i="9"/>
  <c r="B297" i="9" s="1"/>
  <c r="E300" i="9"/>
  <c r="B300" i="9" s="1"/>
  <c r="F215" i="9"/>
  <c r="B215" i="9" s="1"/>
  <c r="F217" i="9"/>
  <c r="B217" i="9" s="1"/>
  <c r="H281" i="1"/>
  <c r="H282" i="1"/>
  <c r="H283" i="1"/>
  <c r="H284" i="1"/>
  <c r="H292" i="1"/>
  <c r="H393" i="1"/>
  <c r="H391" i="1"/>
  <c r="H392" i="1"/>
  <c r="H394" i="1"/>
  <c r="H395" i="1"/>
  <c r="H396" i="1"/>
  <c r="H398" i="1"/>
  <c r="H399" i="1"/>
  <c r="H400" i="1"/>
  <c r="H345" i="1"/>
  <c r="H397" i="1"/>
  <c r="H401" i="1"/>
  <c r="H402" i="1"/>
  <c r="H403" i="1"/>
  <c r="F408" i="4"/>
  <c r="D619" i="1"/>
  <c r="E636" i="4"/>
  <c r="D630" i="1" s="1"/>
  <c r="D522" i="1"/>
  <c r="E635" i="4"/>
  <c r="D629" i="1" s="1"/>
  <c r="H629" i="1" s="1"/>
  <c r="H522" i="1"/>
  <c r="H619" i="1"/>
  <c r="H626" i="1"/>
  <c r="H628" i="1"/>
  <c r="H630" i="1"/>
  <c r="H632" i="1"/>
  <c r="H637" i="1"/>
  <c r="H712" i="1"/>
  <c r="H714" i="1"/>
  <c r="H716" i="1"/>
  <c r="H717" i="1"/>
  <c r="E285" i="9"/>
  <c r="B285" i="9" s="1"/>
  <c r="E292" i="9"/>
  <c r="B292" i="9" s="1"/>
  <c r="E302" i="9"/>
  <c r="B302" i="9" s="1"/>
  <c r="E27" i="9"/>
  <c r="B27" i="9" s="1"/>
  <c r="E286" i="9"/>
  <c r="B286" i="9" s="1"/>
  <c r="D7" i="5"/>
  <c r="C1148" i="1"/>
  <c r="H1148" i="1" s="1"/>
  <c r="D68" i="5"/>
  <c r="H1263" i="1"/>
  <c r="H1228" i="1"/>
  <c r="E237" i="5"/>
  <c r="E175" i="5" s="1"/>
  <c r="D1152" i="1" s="1"/>
  <c r="C1227" i="1"/>
  <c r="H1227" i="1" s="1"/>
  <c r="D245" i="5"/>
  <c r="E281" i="9"/>
  <c r="B281" i="9" s="1"/>
  <c r="D1214" i="1"/>
  <c r="I23" i="3"/>
  <c r="H1225" i="1"/>
  <c r="H1223" i="1"/>
  <c r="H1224" i="1"/>
  <c r="F246" i="5"/>
  <c r="H278" i="9"/>
  <c r="E307" i="9"/>
  <c r="B307" i="9" s="1"/>
  <c r="H1247" i="1"/>
  <c r="H1244" i="1"/>
  <c r="H1241" i="1"/>
  <c r="E290" i="9"/>
  <c r="B290" i="9" s="1"/>
  <c r="G315" i="9"/>
  <c r="E315" i="9" s="1"/>
  <c r="E314" i="9" s="1"/>
  <c r="I10" i="3" s="1"/>
  <c r="H1436" i="1"/>
  <c r="H1453" i="1"/>
  <c r="H1454" i="1"/>
  <c r="J1456" i="1"/>
  <c r="D644" i="4"/>
  <c r="C638" i="1" s="1"/>
  <c r="E644" i="4"/>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0"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F6" i="4"/>
  <c r="D413" i="4"/>
  <c r="D291" i="4"/>
  <c r="F151" i="4"/>
  <c r="H21" i="9"/>
  <c r="G21" i="9"/>
  <c r="E21" i="9" s="1"/>
  <c r="F152" i="4"/>
  <c r="F298" i="4"/>
  <c r="F350" i="4"/>
  <c r="F416" i="4"/>
  <c r="F417" i="4"/>
  <c r="F420" i="4"/>
  <c r="F528" i="4"/>
  <c r="F603" i="4"/>
  <c r="F88" i="5"/>
  <c r="F149" i="5"/>
  <c r="F177" i="5"/>
  <c r="F190" i="5"/>
  <c r="F206" i="5"/>
  <c r="F5" i="6"/>
  <c r="D141" i="6"/>
  <c r="B315" i="9"/>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E289" i="4" l="1"/>
  <c r="I17" i="3"/>
  <c r="D147" i="1"/>
  <c r="G629" i="1"/>
  <c r="G638" i="1"/>
  <c r="F7" i="5"/>
  <c r="H20" i="3"/>
  <c r="C985" i="1"/>
  <c r="F68" i="5"/>
  <c r="C1046" i="1"/>
  <c r="D6" i="5"/>
  <c r="H21" i="3"/>
  <c r="F245" i="5"/>
  <c r="D237" i="5"/>
  <c r="C1222" i="1"/>
  <c r="F644" i="4"/>
  <c r="K1450" i="9"/>
  <c r="G313" i="9"/>
  <c r="E313" i="9" s="1"/>
  <c r="B313" i="9" s="1"/>
  <c r="I34" i="3"/>
  <c r="C1517" i="1"/>
  <c r="G312" i="9"/>
  <c r="E312" i="9" s="1"/>
  <c r="F141" i="6"/>
  <c r="H28" i="3"/>
  <c r="C1435" i="1"/>
  <c r="G317" i="9"/>
  <c r="E317" i="9" s="1"/>
  <c r="B21" i="9"/>
  <c r="F291" i="4"/>
  <c r="C287" i="1"/>
  <c r="D640" i="4"/>
  <c r="D415" i="4"/>
  <c r="C408" i="1"/>
  <c r="E639" i="4"/>
  <c r="D407" i="1"/>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7" i="1" l="1"/>
  <c r="G147" i="1"/>
  <c r="D285" i="1"/>
  <c r="E413" i="4"/>
  <c r="E290" i="4"/>
  <c r="F289" i="4"/>
  <c r="E291" i="4"/>
  <c r="D287" i="1" s="1"/>
  <c r="H985" i="1"/>
  <c r="G985" i="1"/>
  <c r="C984" i="1"/>
  <c r="F6" i="5"/>
  <c r="H1046" i="1"/>
  <c r="G1046" i="1"/>
  <c r="C1214" i="1"/>
  <c r="D175" i="5"/>
  <c r="H23" i="3"/>
  <c r="F237" i="5"/>
  <c r="H1222" i="1"/>
  <c r="G1222" i="1"/>
  <c r="H407" i="1"/>
  <c r="G407" i="1"/>
  <c r="C409" i="1"/>
  <c r="D641" i="4"/>
  <c r="F639" i="4"/>
  <c r="C633" i="1"/>
  <c r="D633" i="1"/>
  <c r="F415" i="4"/>
  <c r="C410" i="1"/>
  <c r="D642" i="4"/>
  <c r="C634" i="1"/>
  <c r="H287" i="1"/>
  <c r="G287" i="1"/>
  <c r="B317" i="9"/>
  <c r="E316" i="9"/>
  <c r="H1435" i="1"/>
  <c r="G1435" i="1"/>
  <c r="H9" i="3"/>
  <c r="B312" i="9"/>
  <c r="E311" i="9"/>
  <c r="H1517" i="1"/>
  <c r="G1517" i="1"/>
  <c r="H11" i="3"/>
  <c r="E640" i="4" l="1"/>
  <c r="D408" i="1"/>
  <c r="E414" i="4"/>
  <c r="E415" i="4"/>
  <c r="D410" i="1" s="1"/>
  <c r="F413" i="4"/>
  <c r="D286" i="1"/>
  <c r="F290" i="4"/>
  <c r="G285" i="1"/>
  <c r="H285" i="1"/>
  <c r="G984" i="1"/>
  <c r="H984" i="1"/>
  <c r="C1152" i="1"/>
  <c r="F175" i="5"/>
  <c r="G284" i="9"/>
  <c r="E284" i="9" s="1"/>
  <c r="B284" i="9" s="1"/>
  <c r="G278" i="9"/>
  <c r="E278" i="9" s="1"/>
  <c r="H1214" i="1"/>
  <c r="G1214" i="1"/>
  <c r="N3" i="9"/>
  <c r="I11" i="3"/>
  <c r="K3" i="9"/>
  <c r="I9" i="3"/>
  <c r="D646" i="4"/>
  <c r="F642" i="4"/>
  <c r="C636" i="1"/>
  <c r="H410" i="1"/>
  <c r="G410" i="1"/>
  <c r="H633" i="1"/>
  <c r="G633" i="1"/>
  <c r="D645" i="4"/>
  <c r="C635" i="1"/>
  <c r="H286" i="1" l="1"/>
  <c r="G286" i="1"/>
  <c r="H408" i="1"/>
  <c r="G408" i="1"/>
  <c r="D409" i="1"/>
  <c r="F414" i="4"/>
  <c r="E641" i="4"/>
  <c r="F640" i="4"/>
  <c r="E642" i="4"/>
  <c r="D634" i="1"/>
  <c r="E277" i="9"/>
  <c r="B278" i="9"/>
  <c r="H1152" i="1"/>
  <c r="H8" i="3"/>
  <c r="M3" i="9" s="1"/>
  <c r="G1152" i="1"/>
  <c r="H18" i="3"/>
  <c r="C639" i="1"/>
  <c r="F646" i="4"/>
  <c r="H19" i="3"/>
  <c r="C640" i="1"/>
  <c r="G634" i="1" l="1"/>
  <c r="H634" i="1"/>
  <c r="D636" i="1"/>
  <c r="E646" i="4"/>
  <c r="D635" i="1"/>
  <c r="F641" i="4"/>
  <c r="E645" i="4"/>
  <c r="H409" i="1"/>
  <c r="G409" i="1"/>
  <c r="I8" i="3"/>
  <c r="D640" i="1" l="1"/>
  <c r="I19" i="3"/>
  <c r="G276" i="9"/>
  <c r="E276" i="9" s="1"/>
  <c r="B276" i="9" s="1"/>
  <c r="I18" i="3"/>
  <c r="F645" i="4"/>
  <c r="D639" i="1"/>
  <c r="G635" i="1"/>
  <c r="H635" i="1"/>
  <c r="H636" i="1"/>
  <c r="G636" i="1"/>
  <c r="G639" i="1" l="1"/>
  <c r="H639" i="1"/>
  <c r="H7" i="3"/>
  <c r="J3" i="9" s="1"/>
  <c r="G640" i="1"/>
  <c r="H640" i="1"/>
  <c r="G274" i="9" l="1"/>
  <c r="L272" i="9"/>
  <c r="G18" i="9"/>
  <c r="I17" i="9"/>
  <c r="G17" i="9"/>
  <c r="L16" i="9"/>
  <c r="G16" i="9"/>
  <c r="J5" i="9"/>
  <c r="I6" i="9"/>
  <c r="K6" i="9"/>
  <c r="J7" i="9"/>
  <c r="I8" i="9"/>
  <c r="K8" i="9"/>
  <c r="J9" i="9"/>
  <c r="J10" i="9"/>
  <c r="I11" i="9"/>
  <c r="K11" i="9"/>
  <c r="J12" i="9"/>
  <c r="I13" i="9"/>
  <c r="K13" i="9"/>
  <c r="H15" i="9"/>
  <c r="M15" i="9"/>
  <c r="H274" i="9"/>
  <c r="M272" i="9"/>
  <c r="H18" i="9"/>
  <c r="J17" i="9"/>
  <c r="H17" i="9"/>
  <c r="M16" i="9"/>
  <c r="H16" i="9"/>
  <c r="I5" i="9"/>
  <c r="E5" i="9" s="1"/>
  <c r="B5" i="9" s="1"/>
  <c r="K5" i="9"/>
  <c r="J6" i="9"/>
  <c r="I7" i="9"/>
  <c r="K7" i="9"/>
  <c r="J8" i="9"/>
  <c r="I9" i="9"/>
  <c r="E9" i="9" s="1"/>
  <c r="B9" i="9" s="1"/>
  <c r="K9" i="9"/>
  <c r="K10" i="9"/>
  <c r="J11" i="9"/>
  <c r="I12" i="9"/>
  <c r="E12" i="9" s="1"/>
  <c r="B12" i="9" s="1"/>
  <c r="K12" i="9"/>
  <c r="J13" i="9"/>
  <c r="G15" i="9"/>
  <c r="E15" i="9" s="1"/>
  <c r="L15" i="9"/>
  <c r="F15" i="9" s="1"/>
  <c r="B15" i="9" s="1"/>
  <c r="E11" i="9" l="1"/>
  <c r="B11" i="9" s="1"/>
  <c r="E8" i="9"/>
  <c r="B8" i="9" s="1"/>
  <c r="F16" i="9"/>
  <c r="F272" i="9"/>
  <c r="F14" i="9"/>
  <c r="E7" i="9"/>
  <c r="B7" i="9" s="1"/>
  <c r="E13" i="9"/>
  <c r="B13" i="9" s="1"/>
  <c r="E10" i="9"/>
  <c r="B10" i="9" s="1"/>
  <c r="E6" i="9"/>
  <c r="B6" i="9" s="1"/>
  <c r="E16" i="9"/>
  <c r="E17" i="9"/>
  <c r="B17" i="9" s="1"/>
  <c r="E18" i="9"/>
  <c r="B18" i="9" s="1"/>
  <c r="E274" i="9"/>
  <c r="E20" i="9" l="1"/>
  <c r="I7" i="3" s="1"/>
  <c r="B274" i="9"/>
  <c r="B16" i="9"/>
  <c r="E14" i="9"/>
  <c r="F20" i="9"/>
  <c r="F3" i="9" s="1"/>
  <c r="B272"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<sst xmlns="http://schemas.openxmlformats.org/spreadsheetml/2006/main" count="4369" uniqueCount="3421">
  <si>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</si>
  <si>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</si>
  <si>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</si>
  <si>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</si>
  <si>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</si>
  <si>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</si>
  <si>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</si>
  <si>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</si>
  <si>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</si>
  <si>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</si>
  <si>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</si>
  <si>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</si>
  <si>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</si>
  <si>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</si>
  <si>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</si>
  <si>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</si>
  <si>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</si>
  <si>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</si>
  <si>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</si>
  <si>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</si>
  <si>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</si>
  <si>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</si>
  <si>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</si>
  <si>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</si>
  <si>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</si>
  <si>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</si>
  <si>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</si>
  <si>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</si>
  <si>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</si>
  <si>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</si>
  <si>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</si>
  <si>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MALEŠNICA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</si>
  <si>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</si>
  <si>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</si>
  <si>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</si>
  <si>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</si>
  <si>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</si>
  <si>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</si>
  <si>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</si>
  <si>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</si>
  <si>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</si>
  <si>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</si>
  <si>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</si>
  <si>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</si>
  <si>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</si>
  <si>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</si>
  <si>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</si>
  <si>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</si>
  <si>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</si>
  <si>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15294 - OSNOVNA ŠKOLA MALEŠNICA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</si>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</sst>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2706440.4000000004</v>
      </c>
      <c r="D2" s="6">
        <f>'PR-RAS'!E6</f>
        <v>3133186.3600000008</v>
      </c>
      <c r="E2" s="6">
        <v>0</v>
      </c>
      <c r="F2" s="6">
        <v>0</v>
      </c>
      <c r="G2" s="7">
        <f t="shared" ref="G2:G264" si="0">(B2/1000)*(C2*1+D2*2)</f>
        <v>8972.8131200000007</v>
      </c>
      <c r="H2" s="7">
        <f t="shared" ref="H2:H264" si="1">ABS(C2-ROUND(C2,0))+ABS(D2-ROUND(D2,0))</f>
        <v>0.76000000117346644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1993030.62</v>
      </c>
      <c r="D46" s="1">
        <f>'PR-RAS'!E50</f>
        <v>2407930.3100000005</v>
      </c>
      <c r="E46" s="1">
        <v>0</v>
      </c>
      <c r="F46" s="1">
        <v>0</v>
      </c>
      <c r="G46" s="2">
        <f t="shared" si="0"/>
        <v>306400.10580000002</v>
      </c>
      <c r="H46" s="2">
        <f t="shared" si="1"/>
        <v>0.69000000040978193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1943061</v>
      </c>
      <c r="D64" s="1">
        <f>'PR-RAS'!E68</f>
        <v>2354668.0900000003</v>
      </c>
      <c r="E64" s="1">
        <v>0</v>
      </c>
      <c r="F64" s="1">
        <v>0</v>
      </c>
      <c r="G64" s="2">
        <f t="shared" si="0"/>
        <v>419101.02234000002</v>
      </c>
      <c r="H64" s="2">
        <f t="shared" si="1"/>
        <v>9.0000000316649675E-2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1851004.03</v>
      </c>
      <c r="D65" s="1">
        <f>'PR-RAS'!E69</f>
        <v>2279103.14</v>
      </c>
      <c r="E65" s="1">
        <v>0</v>
      </c>
      <c r="F65" s="1">
        <v>0</v>
      </c>
      <c r="G65" s="2">
        <f t="shared" si="0"/>
        <v>410189.45984000002</v>
      </c>
      <c r="H65" s="2">
        <f t="shared" si="1"/>
        <v>0.17000000015832484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92056.97</v>
      </c>
      <c r="D66" s="1">
        <f>'PR-RAS'!E70</f>
        <v>75564.95</v>
      </c>
      <c r="E66" s="1">
        <v>0</v>
      </c>
      <c r="F66" s="1">
        <v>0</v>
      </c>
      <c r="G66" s="2">
        <f t="shared" si="0"/>
        <v>15807.146549999999</v>
      </c>
      <c r="H66" s="2">
        <f t="shared" si="1"/>
        <v>8.000000000174623E-2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49969.619999999995</v>
      </c>
      <c r="D73" s="1">
        <f>'PR-RAS'!E77</f>
        <v>53262.22</v>
      </c>
      <c r="E73" s="1">
        <v>0</v>
      </c>
      <c r="F73" s="1">
        <v>0</v>
      </c>
      <c r="G73" s="2">
        <f t="shared" si="0"/>
        <v>11267.572319999999</v>
      </c>
      <c r="H73" s="2">
        <f t="shared" si="1"/>
        <v>0.60000000000582077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376.27</v>
      </c>
      <c r="D74" s="1">
        <f>'PR-RAS'!E78</f>
        <v>480</v>
      </c>
      <c r="E74" s="1">
        <v>0</v>
      </c>
      <c r="F74" s="1">
        <v>0</v>
      </c>
      <c r="G74" s="2">
        <f t="shared" si="0"/>
        <v>97.547709999999995</v>
      </c>
      <c r="H74" s="2">
        <f t="shared" si="1"/>
        <v>0.26999999999998181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49593.35</v>
      </c>
      <c r="D76" s="1">
        <f>'PR-RAS'!E80</f>
        <v>52782.22</v>
      </c>
      <c r="E76" s="1">
        <v>0</v>
      </c>
      <c r="F76" s="1">
        <v>0</v>
      </c>
      <c r="G76" s="2">
        <f t="shared" si="0"/>
        <v>11636.83425</v>
      </c>
      <c r="H76" s="2">
        <f t="shared" si="1"/>
        <v>0.56999999999970896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36.619999999999997</v>
      </c>
      <c r="E78" s="1">
        <v>0</v>
      </c>
      <c r="F78" s="1">
        <v>0</v>
      </c>
      <c r="G78" s="2">
        <f t="shared" si="0"/>
        <v>5.6587299999999994</v>
      </c>
      <c r="H78" s="2">
        <f t="shared" si="1"/>
        <v>0.63000000000000256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36.619999999999997</v>
      </c>
      <c r="E79" s="1">
        <v>0</v>
      </c>
      <c r="F79" s="1">
        <v>0</v>
      </c>
      <c r="G79" s="2">
        <f t="shared" si="0"/>
        <v>5.7322199999999999</v>
      </c>
      <c r="H79" s="2">
        <f t="shared" si="1"/>
        <v>0.63000000000000256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36.619999999999997</v>
      </c>
      <c r="E81" s="1">
        <v>0</v>
      </c>
      <c r="F81" s="1">
        <v>0</v>
      </c>
      <c r="G81" s="2">
        <f t="shared" si="0"/>
        <v>5.8792</v>
      </c>
      <c r="H81" s="2">
        <f t="shared" si="1"/>
        <v>0.63000000000000256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218816.24</v>
      </c>
      <c r="D102" s="1">
        <f>'PR-RAS'!E106</f>
        <v>118298.25</v>
      </c>
      <c r="E102" s="1">
        <v>0</v>
      </c>
      <c r="F102" s="1">
        <v>0</v>
      </c>
      <c r="G102" s="2">
        <f t="shared" si="0"/>
        <v>45996.686740000005</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218816.24</v>
      </c>
      <c r="D108" s="1">
        <f>'PR-RAS'!E112</f>
        <v>118298.25</v>
      </c>
      <c r="E108" s="1">
        <v>0</v>
      </c>
      <c r="F108" s="1">
        <v>0</v>
      </c>
      <c r="G108" s="2">
        <f t="shared" si="0"/>
        <v>48729.163179999996</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218816.24</v>
      </c>
      <c r="D113" s="1">
        <f>'PR-RAS'!E117</f>
        <v>118298.25</v>
      </c>
      <c r="E113" s="1">
        <v>0</v>
      </c>
      <c r="F113" s="1">
        <v>0</v>
      </c>
      <c r="G113" s="2">
        <f t="shared" si="0"/>
        <v>51006.226880000002</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21924.67</v>
      </c>
      <c r="D120" s="1">
        <f>'PR-RAS'!E124</f>
        <v>21321.79</v>
      </c>
      <c r="E120" s="1">
        <v>0</v>
      </c>
      <c r="F120" s="1">
        <v>0</v>
      </c>
      <c r="G120" s="2">
        <f t="shared" si="0"/>
        <v>7683.6217499999993</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19522.39</v>
      </c>
      <c r="D121" s="1">
        <f>'PR-RAS'!E125</f>
        <v>16976.11</v>
      </c>
      <c r="E121" s="1">
        <v>0</v>
      </c>
      <c r="F121" s="1">
        <v>0</v>
      </c>
      <c r="G121" s="2">
        <f t="shared" si="0"/>
        <v>6416.9531999999999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6452.64</v>
      </c>
      <c r="D122" s="1">
        <f>'PR-RAS'!E126</f>
        <v>5328</v>
      </c>
      <c r="E122" s="1">
        <v>0</v>
      </c>
      <c r="F122" s="1">
        <v>0</v>
      </c>
      <c r="G122" s="2">
        <f t="shared" si="0"/>
        <v>2070.1454399999998</v>
      </c>
      <c r="H122" s="2">
        <f t="shared" si="1"/>
        <v>0.35999999999967258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13069.75</v>
      </c>
      <c r="D123" s="1">
        <f>'PR-RAS'!E127</f>
        <v>11648.11</v>
      </c>
      <c r="E123" s="1">
        <v>0</v>
      </c>
      <c r="F123" s="1">
        <v>0</v>
      </c>
      <c r="G123" s="2">
        <f t="shared" si="0"/>
        <v>4436.6483399999997</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2402.2800000000002</v>
      </c>
      <c r="D124" s="1">
        <f>'PR-RAS'!E128</f>
        <v>4345.68</v>
      </c>
      <c r="E124" s="1">
        <v>0</v>
      </c>
      <c r="F124" s="1">
        <v>0</v>
      </c>
      <c r="G124" s="2">
        <f t="shared" si="0"/>
        <v>1364.5177200000001</v>
      </c>
      <c r="H124" s="2">
        <f t="shared" si="1"/>
        <v>0.59999999999990905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2402.2800000000002</v>
      </c>
      <c r="D125" s="1">
        <f>'PR-RAS'!E129</f>
        <v>4345.68</v>
      </c>
      <c r="E125" s="1">
        <v>0</v>
      </c>
      <c r="F125" s="1">
        <v>0</v>
      </c>
      <c r="G125" s="2">
        <f t="shared" si="0"/>
        <v>1375.6113600000001</v>
      </c>
      <c r="H125" s="2">
        <f t="shared" si="1"/>
        <v>0.59999999999990905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472668.62</v>
      </c>
      <c r="D129" s="1">
        <f>'PR-RAS'!E133</f>
        <v>585599.39</v>
      </c>
      <c r="E129" s="1">
        <v>0</v>
      </c>
      <c r="F129" s="1">
        <v>0</v>
      </c>
      <c r="G129" s="2">
        <f t="shared" si="0"/>
        <v>210415.02719999998</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472668.62</v>
      </c>
      <c r="D130" s="1">
        <f>'PR-RAS'!E134</f>
        <v>585599.39</v>
      </c>
      <c r="E130" s="1">
        <v>0</v>
      </c>
      <c r="F130" s="1">
        <v>0</v>
      </c>
      <c r="G130" s="2">
        <f t="shared" si="0"/>
        <v>212058.8946</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471120.76</v>
      </c>
      <c r="D131" s="1">
        <f>'PR-RAS'!E135</f>
        <v>565703.71</v>
      </c>
      <c r="E131" s="1">
        <v>0</v>
      </c>
      <c r="F131" s="1">
        <v>0</v>
      </c>
      <c r="G131" s="2">
        <f t="shared" si="0"/>
        <v>208328.66339999999</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1547.86</v>
      </c>
      <c r="D132" s="1">
        <f>'PR-RAS'!E136</f>
        <v>19895.68</v>
      </c>
      <c r="E132" s="1">
        <v>0</v>
      </c>
      <c r="F132" s="1">
        <v>0</v>
      </c>
      <c r="G132" s="2">
        <f t="shared" si="0"/>
        <v>5415.4378200000001</v>
      </c>
      <c r="H132" s="2">
        <f t="shared" si="1"/>
        <v>0.45999999999980901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2540513.19</v>
      </c>
      <c r="D147" s="1">
        <f>'PR-RAS'!E151</f>
        <v>2929805.44</v>
      </c>
      <c r="E147" s="1">
        <v>0</v>
      </c>
      <c r="F147" s="1">
        <v>0</v>
      </c>
      <c r="G147" s="2">
        <f t="shared" si="0"/>
        <v>1226418.1142199999</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2134067.84</v>
      </c>
      <c r="D148" s="1">
        <f>'PR-RAS'!E152</f>
        <v>2401014.5499999998</v>
      </c>
      <c r="E148" s="1">
        <v>0</v>
      </c>
      <c r="F148" s="1">
        <v>0</v>
      </c>
      <c r="G148" s="2">
        <f t="shared" si="0"/>
        <v>1019606.2501799999</v>
      </c>
      <c r="H148" s="2">
        <f t="shared" si="1"/>
        <v>0.61000000033527613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1754258.5699999998</v>
      </c>
      <c r="D149" s="1">
        <f>'PR-RAS'!E153</f>
        <v>1993814.61</v>
      </c>
      <c r="E149" s="1">
        <v>0</v>
      </c>
      <c r="F149" s="1">
        <v>0</v>
      </c>
      <c r="G149" s="2">
        <f t="shared" si="0"/>
        <v>849799.39292000001</v>
      </c>
      <c r="H149" s="2">
        <f t="shared" si="1"/>
        <v>0.82000000006519258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1716156.98</v>
      </c>
      <c r="D150" s="1">
        <f>'PR-RAS'!E154</f>
        <v>1944701.7</v>
      </c>
      <c r="E150" s="1">
        <v>0</v>
      </c>
      <c r="F150" s="1">
        <v>0</v>
      </c>
      <c r="G150" s="2">
        <f t="shared" si="0"/>
        <v>835228.49661999999</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29131.14</v>
      </c>
      <c r="D152" s="1">
        <f>'PR-RAS'!E156</f>
        <v>39207.839999999997</v>
      </c>
      <c r="E152" s="1">
        <v>0</v>
      </c>
      <c r="F152" s="1">
        <v>0</v>
      </c>
      <c r="G152" s="2">
        <f t="shared" si="0"/>
        <v>16239.569819999999</v>
      </c>
      <c r="H152" s="2">
        <f t="shared" si="1"/>
        <v>0.30000000000291038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8970.4500000000007</v>
      </c>
      <c r="D153" s="1">
        <f>'PR-RAS'!E157</f>
        <v>9905.07</v>
      </c>
      <c r="E153" s="1">
        <v>0</v>
      </c>
      <c r="F153" s="1">
        <v>0</v>
      </c>
      <c r="G153" s="2">
        <f t="shared" si="0"/>
        <v>4374.6496799999995</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98123.06</v>
      </c>
      <c r="D154" s="1">
        <f>'PR-RAS'!E158</f>
        <v>99558.68</v>
      </c>
      <c r="E154" s="1">
        <v>0</v>
      </c>
      <c r="F154" s="1">
        <v>0</v>
      </c>
      <c r="G154" s="2">
        <f t="shared" si="0"/>
        <v>45477.784259999993</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281686.20999999996</v>
      </c>
      <c r="D155" s="1">
        <f>'PR-RAS'!E159</f>
        <v>307641.26</v>
      </c>
      <c r="E155" s="1">
        <v>0</v>
      </c>
      <c r="F155" s="1">
        <v>0</v>
      </c>
      <c r="G155" s="2">
        <f t="shared" si="0"/>
        <v>138133.18442000001</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281589.96999999997</v>
      </c>
      <c r="D157" s="1">
        <f>'PR-RAS'!E161</f>
        <v>307434.23</v>
      </c>
      <c r="E157" s="1">
        <v>0</v>
      </c>
      <c r="F157" s="1">
        <v>0</v>
      </c>
      <c r="G157" s="2">
        <f t="shared" si="0"/>
        <v>139847.51507999998</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96.24</v>
      </c>
      <c r="D158" s="1">
        <f>'PR-RAS'!E162</f>
        <v>207.03</v>
      </c>
      <c r="E158" s="1">
        <v>0</v>
      </c>
      <c r="F158" s="1">
        <v>0</v>
      </c>
      <c r="G158" s="2">
        <f t="shared" si="0"/>
        <v>80.117100000000008</v>
      </c>
      <c r="H158" s="2">
        <f t="shared" si="1"/>
        <v>0.26999999999999602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403829.14999999997</v>
      </c>
      <c r="D159" s="1">
        <f>'PR-RAS'!E163</f>
        <v>443024.81000000006</v>
      </c>
      <c r="E159" s="1">
        <v>0</v>
      </c>
      <c r="F159" s="1">
        <v>0</v>
      </c>
      <c r="G159" s="2">
        <f t="shared" si="0"/>
        <v>203800.84565999999</v>
      </c>
      <c r="H159" s="2">
        <f t="shared" si="1"/>
        <v>0.33999999990919605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44299.9</v>
      </c>
      <c r="D160" s="1">
        <f>'PR-RAS'!E164</f>
        <v>49931.13</v>
      </c>
      <c r="E160" s="1">
        <v>0</v>
      </c>
      <c r="F160" s="1">
        <v>0</v>
      </c>
      <c r="G160" s="2">
        <f t="shared" si="0"/>
        <v>22921.783439999999</v>
      </c>
      <c r="H160" s="2">
        <f t="shared" si="1"/>
        <v>0.22999999999592546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5113.03</v>
      </c>
      <c r="D161" s="1">
        <f>'PR-RAS'!E165</f>
        <v>8452.92</v>
      </c>
      <c r="E161" s="1">
        <v>0</v>
      </c>
      <c r="F161" s="1">
        <v>0</v>
      </c>
      <c r="G161" s="2">
        <f t="shared" si="0"/>
        <v>3523.0191999999997</v>
      </c>
      <c r="H161" s="2">
        <f t="shared" si="1"/>
        <v>0.10999999999967258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38881.61</v>
      </c>
      <c r="D162" s="1">
        <f>'PR-RAS'!E166</f>
        <v>39422.31</v>
      </c>
      <c r="E162" s="1">
        <v>0</v>
      </c>
      <c r="F162" s="1">
        <v>0</v>
      </c>
      <c r="G162" s="2">
        <f t="shared" si="0"/>
        <v>18953.923029999998</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305.26</v>
      </c>
      <c r="D163" s="1">
        <f>'PR-RAS'!E167</f>
        <v>2055.9</v>
      </c>
      <c r="E163" s="1">
        <v>0</v>
      </c>
      <c r="F163" s="1">
        <v>0</v>
      </c>
      <c r="G163" s="2">
        <f t="shared" si="0"/>
        <v>715.5637200000001</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240008.68000000002</v>
      </c>
      <c r="D165" s="1">
        <f>'PR-RAS'!E169</f>
        <v>311273.65000000002</v>
      </c>
      <c r="E165" s="1">
        <v>0</v>
      </c>
      <c r="F165" s="1">
        <v>0</v>
      </c>
      <c r="G165" s="2">
        <f t="shared" si="0"/>
        <v>141459.18072000003</v>
      </c>
      <c r="H165" s="2">
        <f t="shared" si="1"/>
        <v>0.66999999995459802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32060.77</v>
      </c>
      <c r="D166" s="1">
        <f>'PR-RAS'!E170</f>
        <v>40434.720000000001</v>
      </c>
      <c r="E166" s="1">
        <v>0</v>
      </c>
      <c r="F166" s="1">
        <v>0</v>
      </c>
      <c r="G166" s="2">
        <f t="shared" si="0"/>
        <v>18633.484650000002</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118171.58</v>
      </c>
      <c r="D167" s="1">
        <f>'PR-RAS'!E171</f>
        <v>173019.07</v>
      </c>
      <c r="E167" s="1">
        <v>0</v>
      </c>
      <c r="F167" s="1">
        <v>0</v>
      </c>
      <c r="G167" s="2">
        <f t="shared" si="0"/>
        <v>77058.813520000011</v>
      </c>
      <c r="H167" s="2">
        <f t="shared" si="1"/>
        <v>0.49000000000523869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80724.34</v>
      </c>
      <c r="D168" s="1">
        <f>'PR-RAS'!E172</f>
        <v>75784.210000000006</v>
      </c>
      <c r="E168" s="1">
        <v>0</v>
      </c>
      <c r="F168" s="1">
        <v>0</v>
      </c>
      <c r="G168" s="2">
        <f t="shared" si="0"/>
        <v>38792.890920000005</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6796.26</v>
      </c>
      <c r="D169" s="1">
        <f>'PR-RAS'!E173</f>
        <v>17287.400000000001</v>
      </c>
      <c r="E169" s="1">
        <v>0</v>
      </c>
      <c r="F169" s="1">
        <v>0</v>
      </c>
      <c r="G169" s="2">
        <f t="shared" si="0"/>
        <v>6950.3380800000014</v>
      </c>
      <c r="H169" s="2">
        <f t="shared" si="1"/>
        <v>0.66000000000167347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380.44</v>
      </c>
      <c r="D170" s="1">
        <f>'PR-RAS'!E174</f>
        <v>3380.07</v>
      </c>
      <c r="E170" s="1">
        <v>0</v>
      </c>
      <c r="F170" s="1">
        <v>0</v>
      </c>
      <c r="G170" s="2">
        <f t="shared" si="0"/>
        <v>1206.75802</v>
      </c>
      <c r="H170" s="2">
        <f t="shared" si="1"/>
        <v>0.51000000000016144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1875.29</v>
      </c>
      <c r="D172" s="1">
        <f>'PR-RAS'!E176</f>
        <v>1368.18</v>
      </c>
      <c r="E172" s="1">
        <v>0</v>
      </c>
      <c r="F172" s="1">
        <v>0</v>
      </c>
      <c r="G172" s="2">
        <f t="shared" si="0"/>
        <v>788.59214999999995</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96766.279999999984</v>
      </c>
      <c r="D173" s="1">
        <f>'PR-RAS'!E177</f>
        <v>68813.75</v>
      </c>
      <c r="E173" s="1">
        <v>0</v>
      </c>
      <c r="F173" s="1">
        <v>0</v>
      </c>
      <c r="G173" s="2">
        <f t="shared" si="0"/>
        <v>40315.730159999992</v>
      </c>
      <c r="H173" s="2">
        <f t="shared" si="1"/>
        <v>0.52999999998428393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41648.49</v>
      </c>
      <c r="D174" s="1">
        <f>'PR-RAS'!E178</f>
        <v>24036.74</v>
      </c>
      <c r="E174" s="1">
        <v>0</v>
      </c>
      <c r="F174" s="1">
        <v>0</v>
      </c>
      <c r="G174" s="2">
        <f t="shared" si="0"/>
        <v>15521.900809999999</v>
      </c>
      <c r="H174" s="2">
        <f t="shared" si="1"/>
        <v>0.74999999999636202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12954.8</v>
      </c>
      <c r="D175" s="1">
        <f>'PR-RAS'!E179</f>
        <v>6654.76</v>
      </c>
      <c r="E175" s="1">
        <v>0</v>
      </c>
      <c r="F175" s="1">
        <v>0</v>
      </c>
      <c r="G175" s="2">
        <f t="shared" si="0"/>
        <v>4569.9916800000001</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558.63</v>
      </c>
      <c r="D176" s="1">
        <f>'PR-RAS'!E180</f>
        <v>568.08000000000004</v>
      </c>
      <c r="E176" s="1">
        <v>0</v>
      </c>
      <c r="F176" s="1">
        <v>0</v>
      </c>
      <c r="G176" s="2">
        <f t="shared" si="0"/>
        <v>296.58824999999996</v>
      </c>
      <c r="H176" s="2">
        <f t="shared" si="1"/>
        <v>0.45000000000004547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16756.04</v>
      </c>
      <c r="D177" s="1">
        <f>'PR-RAS'!E181</f>
        <v>18120.87</v>
      </c>
      <c r="E177" s="1">
        <v>0</v>
      </c>
      <c r="F177" s="1">
        <v>0</v>
      </c>
      <c r="G177" s="2">
        <f t="shared" si="0"/>
        <v>9327.6092799999988</v>
      </c>
      <c r="H177" s="2">
        <f t="shared" si="1"/>
        <v>0.17000000000189175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6913.3</v>
      </c>
      <c r="D179" s="1">
        <f>'PR-RAS'!E183</f>
        <v>9496.8799999999992</v>
      </c>
      <c r="E179" s="1">
        <v>0</v>
      </c>
      <c r="F179" s="1">
        <v>0</v>
      </c>
      <c r="G179" s="2">
        <f t="shared" si="0"/>
        <v>4611.4566799999993</v>
      </c>
      <c r="H179" s="2">
        <f t="shared" si="1"/>
        <v>0.42000000000098225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10489.32</v>
      </c>
      <c r="D180" s="1">
        <f>'PR-RAS'!E184</f>
        <v>4339.54</v>
      </c>
      <c r="E180" s="1">
        <v>0</v>
      </c>
      <c r="F180" s="1">
        <v>0</v>
      </c>
      <c r="G180" s="2">
        <f t="shared" si="0"/>
        <v>3431.1436000000003</v>
      </c>
      <c r="H180" s="2">
        <f t="shared" si="1"/>
        <v>0.77999999999974534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7012.69</v>
      </c>
      <c r="D181" s="1">
        <f>'PR-RAS'!E185</f>
        <v>5136.2700000000004</v>
      </c>
      <c r="E181" s="1">
        <v>0</v>
      </c>
      <c r="F181" s="1">
        <v>0</v>
      </c>
      <c r="G181" s="2">
        <f t="shared" si="0"/>
        <v>3111.3413999999998</v>
      </c>
      <c r="H181" s="2">
        <f t="shared" si="1"/>
        <v>0.58000000000083674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433.01</v>
      </c>
      <c r="D182" s="1">
        <f>'PR-RAS'!E186</f>
        <v>460.61</v>
      </c>
      <c r="E182" s="1">
        <v>0</v>
      </c>
      <c r="F182" s="1">
        <v>0</v>
      </c>
      <c r="G182" s="2">
        <f t="shared" si="0"/>
        <v>245.11562999999998</v>
      </c>
      <c r="H182" s="2">
        <f t="shared" si="1"/>
        <v>0.39999999999997726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22754.29</v>
      </c>
      <c r="D184" s="1">
        <f>'PR-RAS'!E188</f>
        <v>13006.279999999999</v>
      </c>
      <c r="E184" s="1">
        <v>0</v>
      </c>
      <c r="F184" s="1">
        <v>0</v>
      </c>
      <c r="G184" s="2">
        <f t="shared" si="0"/>
        <v>8924.3335499999994</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5151.3</v>
      </c>
      <c r="D185" s="1">
        <f>'PR-RAS'!E189</f>
        <v>5547.19</v>
      </c>
      <c r="E185" s="1">
        <v>0</v>
      </c>
      <c r="F185" s="1">
        <v>0</v>
      </c>
      <c r="G185" s="2">
        <f t="shared" si="0"/>
        <v>2989.2051200000001</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3372.49</v>
      </c>
      <c r="D186" s="1">
        <f>'PR-RAS'!E190</f>
        <v>0</v>
      </c>
      <c r="E186" s="1">
        <v>0</v>
      </c>
      <c r="F186" s="1">
        <v>0</v>
      </c>
      <c r="G186" s="2">
        <f t="shared" si="0"/>
        <v>623.91064999999992</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122.82</v>
      </c>
      <c r="D187" s="1">
        <f>'PR-RAS'!E191</f>
        <v>1306.58</v>
      </c>
      <c r="E187" s="1">
        <v>0</v>
      </c>
      <c r="F187" s="1">
        <v>0</v>
      </c>
      <c r="G187" s="2">
        <f t="shared" si="0"/>
        <v>508.89228000000003</v>
      </c>
      <c r="H187" s="2">
        <f t="shared" si="1"/>
        <v>0.60000000000007958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53.09</v>
      </c>
      <c r="E188" s="1">
        <v>0</v>
      </c>
      <c r="F188" s="1">
        <v>0</v>
      </c>
      <c r="G188" s="2">
        <f t="shared" si="0"/>
        <v>42.192810000000001</v>
      </c>
      <c r="H188" s="2">
        <f t="shared" si="1"/>
        <v>0.54000000000000625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2987.92</v>
      </c>
      <c r="D189" s="1">
        <f>'PR-RAS'!E193</f>
        <v>2429.13</v>
      </c>
      <c r="E189" s="1">
        <v>0</v>
      </c>
      <c r="F189" s="1">
        <v>0</v>
      </c>
      <c r="G189" s="2">
        <f t="shared" si="0"/>
        <v>1475.0818400000001</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11000.31</v>
      </c>
      <c r="D191" s="1">
        <f>'PR-RAS'!E195</f>
        <v>3670.29</v>
      </c>
      <c r="E191" s="1">
        <v>0</v>
      </c>
      <c r="F191" s="1">
        <v>0</v>
      </c>
      <c r="G191" s="2">
        <f t="shared" si="0"/>
        <v>3484.7691</v>
      </c>
      <c r="H191" s="2">
        <f t="shared" si="1"/>
        <v>0.5999999999994543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2616.2000000000003</v>
      </c>
      <c r="D192" s="1">
        <f>'PR-RAS'!E196</f>
        <v>2214.0700000000002</v>
      </c>
      <c r="E192" s="1">
        <v>0</v>
      </c>
      <c r="F192" s="1">
        <v>0</v>
      </c>
      <c r="G192" s="2">
        <f t="shared" si="0"/>
        <v>1345.46894</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2616.2000000000003</v>
      </c>
      <c r="D206" s="1">
        <f>'PR-RAS'!E210</f>
        <v>2214.0700000000002</v>
      </c>
      <c r="E206" s="1">
        <v>0</v>
      </c>
      <c r="F206" s="1">
        <v>0</v>
      </c>
      <c r="G206" s="2">
        <f t="shared" si="0"/>
        <v>1444.0897</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2504.13</v>
      </c>
      <c r="D207" s="1">
        <f>'PR-RAS'!E211</f>
        <v>2072.4499999999998</v>
      </c>
      <c r="E207" s="1">
        <v>0</v>
      </c>
      <c r="F207" s="1">
        <v>0</v>
      </c>
      <c r="G207" s="2">
        <f t="shared" si="0"/>
        <v>1369.7001799999998</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112.07</v>
      </c>
      <c r="D209" s="1">
        <f>'PR-RAS'!E213</f>
        <v>92.51</v>
      </c>
      <c r="E209" s="1">
        <v>0</v>
      </c>
      <c r="F209" s="1">
        <v>0</v>
      </c>
      <c r="G209" s="2">
        <f t="shared" si="0"/>
        <v>61.794720000000005</v>
      </c>
      <c r="H209" s="2">
        <f t="shared" si="1"/>
        <v>0.55999999999998806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49.11</v>
      </c>
      <c r="E210" s="1">
        <v>0</v>
      </c>
      <c r="F210" s="1">
        <v>0</v>
      </c>
      <c r="G210" s="2">
        <f t="shared" si="0"/>
        <v>20.527979999999999</v>
      </c>
      <c r="H210" s="2">
        <f t="shared" si="1"/>
        <v>0.10999999999999943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80962.91</v>
      </c>
      <c r="E248" s="1">
        <v>0</v>
      </c>
      <c r="F248" s="1">
        <v>0</v>
      </c>
      <c r="G248" s="2">
        <f t="shared" si="0"/>
        <v>39995.677540000004</v>
      </c>
      <c r="H248" s="2">
        <f t="shared" si="1"/>
        <v>8.999999999650754E-2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80962.91</v>
      </c>
      <c r="E255" s="1">
        <v>0</v>
      </c>
      <c r="F255" s="1">
        <v>0</v>
      </c>
      <c r="G255" s="2">
        <f t="shared" si="0"/>
        <v>41129.158280000003</v>
      </c>
      <c r="H255" s="2">
        <f t="shared" si="1"/>
        <v>8.999999999650754E-2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80962.91</v>
      </c>
      <c r="E257" s="1">
        <v>0</v>
      </c>
      <c r="F257" s="1">
        <v>0</v>
      </c>
      <c r="G257" s="2">
        <f t="shared" si="0"/>
        <v>41453.009920000004</v>
      </c>
      <c r="H257" s="2">
        <f t="shared" si="1"/>
        <v>8.999999999650754E-2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2589.1</v>
      </c>
      <c r="E259" s="1">
        <v>0</v>
      </c>
      <c r="F259" s="1">
        <v>0</v>
      </c>
      <c r="G259" s="2">
        <f t="shared" si="0"/>
        <v>1335.9756</v>
      </c>
      <c r="H259" s="2">
        <f t="shared" si="1"/>
        <v>9.9999999999909051E-2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2589.1</v>
      </c>
      <c r="E260" s="1">
        <v>0</v>
      </c>
      <c r="F260" s="1">
        <v>0</v>
      </c>
      <c r="G260" s="2">
        <f t="shared" si="0"/>
        <v>1341.1538</v>
      </c>
      <c r="H260" s="2">
        <f t="shared" si="1"/>
        <v>9.9999999999909051E-2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2589.1</v>
      </c>
      <c r="E262" s="1">
        <v>0</v>
      </c>
      <c r="F262" s="1">
        <v>0</v>
      </c>
      <c r="G262" s="2">
        <f t="shared" si="0"/>
        <v>1351.5101999999999</v>
      </c>
      <c r="H262" s="2">
        <f t="shared" si="1"/>
        <v>9.9999999999909051E-2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2540513.19</v>
      </c>
      <c r="D285" s="1">
        <f>'PR-RAS'!E289</f>
        <v>2929805.44</v>
      </c>
      <c r="E285" s="1">
        <v>0</v>
      </c>
      <c r="F285" s="1">
        <v>0</v>
      </c>
      <c r="G285" s="2">
        <f t="shared" si="8"/>
        <v>2385635.2358800001</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165927.21000000043</v>
      </c>
      <c r="D286" s="1">
        <f>'PR-RAS'!E290</f>
        <v>203380.92000000086</v>
      </c>
      <c r="E286" s="1">
        <v>0</v>
      </c>
      <c r="F286" s="1">
        <v>0</v>
      </c>
      <c r="G286" s="2">
        <f t="shared" si="8"/>
        <v>163216.37925000061</v>
      </c>
      <c r="H286" s="2">
        <f t="shared" si="9"/>
        <v>0.28999999957159162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86094.14</v>
      </c>
      <c r="D288" s="1">
        <f>'PR-RAS'!E292</f>
        <v>224612.43</v>
      </c>
      <c r="E288" s="1">
        <v>0</v>
      </c>
      <c r="F288" s="1">
        <v>0</v>
      </c>
      <c r="G288" s="2">
        <f t="shared" si="8"/>
        <v>153636.55299999999</v>
      </c>
      <c r="H288" s="2">
        <f t="shared" si="9"/>
        <v>0.569999999992433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26480.1</v>
      </c>
      <c r="D290" s="1">
        <f>'PR-RAS'!E294</f>
        <v>23674.61</v>
      </c>
      <c r="E290" s="1">
        <v>0</v>
      </c>
      <c r="F290" s="1">
        <v>0</v>
      </c>
      <c r="G290" s="2">
        <f t="shared" si="8"/>
        <v>21336.673480000001</v>
      </c>
      <c r="H290" s="2">
        <f t="shared" si="9"/>
        <v>0.48999999999796273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4658.21</v>
      </c>
      <c r="D291" s="1">
        <f>'PR-RAS'!E295</f>
        <v>4460.2</v>
      </c>
      <c r="E291" s="1">
        <v>0</v>
      </c>
      <c r="F291" s="1">
        <v>0</v>
      </c>
      <c r="G291" s="2">
        <f t="shared" si="8"/>
        <v>3937.7968999999998</v>
      </c>
      <c r="H291" s="2">
        <f t="shared" si="9"/>
        <v>0.40999999999985448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100519.60999999999</v>
      </c>
      <c r="D345" s="1">
        <f>'PR-RAS'!E350</f>
        <v>103056.04</v>
      </c>
      <c r="E345" s="1">
        <v>0</v>
      </c>
      <c r="F345" s="1">
        <v>0</v>
      </c>
      <c r="G345" s="2">
        <f t="shared" si="8"/>
        <v>105481.30135999997</v>
      </c>
      <c r="H345" s="2">
        <f t="shared" si="9"/>
        <v>0.430000000007567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100519.60999999999</v>
      </c>
      <c r="D358" s="1">
        <f>'PR-RAS'!E363</f>
        <v>103056.04</v>
      </c>
      <c r="E358" s="1">
        <v>0</v>
      </c>
      <c r="F358" s="1">
        <v>0</v>
      </c>
      <c r="G358" s="2">
        <f t="shared" si="8"/>
        <v>109467.51332999997</v>
      </c>
      <c r="H358" s="2">
        <f t="shared" si="9"/>
        <v>0.430000000007567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7578.93</v>
      </c>
      <c r="D364" s="1">
        <f>'PR-RAS'!E369</f>
        <v>25595.51</v>
      </c>
      <c r="E364" s="1">
        <v>0</v>
      </c>
      <c r="F364" s="1">
        <v>0</v>
      </c>
      <c r="G364" s="2">
        <f t="shared" si="8"/>
        <v>21333.491849999999</v>
      </c>
      <c r="H364" s="2">
        <f t="shared" si="9"/>
        <v>0.56000000000130967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7578.93</v>
      </c>
      <c r="D365" s="1">
        <f>'PR-RAS'!E370</f>
        <v>21244.53</v>
      </c>
      <c r="E365" s="1">
        <v>0</v>
      </c>
      <c r="F365" s="1">
        <v>0</v>
      </c>
      <c r="G365" s="2">
        <f t="shared" si="8"/>
        <v>18224.748359999998</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3691.28</v>
      </c>
      <c r="E367" s="1">
        <v>0</v>
      </c>
      <c r="F367" s="1">
        <v>0</v>
      </c>
      <c r="G367" s="2">
        <f t="shared" si="8"/>
        <v>2702.0169599999999</v>
      </c>
      <c r="H367" s="2">
        <f t="shared" si="9"/>
        <v>0.28000000000020009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659.7</v>
      </c>
      <c r="E371" s="1">
        <v>0</v>
      </c>
      <c r="F371" s="1">
        <v>0</v>
      </c>
      <c r="G371" s="2">
        <f t="shared" si="8"/>
        <v>488.17800000000005</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92940.68</v>
      </c>
      <c r="D378" s="1">
        <f>'PR-RAS'!E383</f>
        <v>77460.53</v>
      </c>
      <c r="E378" s="1">
        <v>0</v>
      </c>
      <c r="F378" s="1">
        <v>0</v>
      </c>
      <c r="G378" s="2">
        <f t="shared" si="8"/>
        <v>93443.875979999997</v>
      </c>
      <c r="H378" s="2">
        <f t="shared" si="9"/>
        <v>0.79000000000814907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92940.68</v>
      </c>
      <c r="D379" s="1">
        <f>'PR-RAS'!E384</f>
        <v>77460.53</v>
      </c>
      <c r="E379" s="1">
        <v>0</v>
      </c>
      <c r="F379" s="1">
        <v>0</v>
      </c>
      <c r="G379" s="2">
        <f t="shared" si="8"/>
        <v>93691.73771999999</v>
      </c>
      <c r="H379" s="2">
        <f t="shared" si="9"/>
        <v>0.79000000000814907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100519.60999999999</v>
      </c>
      <c r="D403" s="1">
        <f>'PR-RAS'!E408</f>
        <v>103056.04</v>
      </c>
      <c r="E403" s="1">
        <v>0</v>
      </c>
      <c r="F403" s="1">
        <v>0</v>
      </c>
      <c r="G403" s="2">
        <f t="shared" si="8"/>
        <v>123265.93937999998</v>
      </c>
      <c r="H403" s="2">
        <f t="shared" si="9"/>
        <v>0.430000000007567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138512</v>
      </c>
      <c r="D405" s="1">
        <f>'PR-RAS'!E410</f>
        <v>211622.69</v>
      </c>
      <c r="E405" s="1">
        <v>0</v>
      </c>
      <c r="F405" s="1">
        <v>0</v>
      </c>
      <c r="G405" s="2">
        <f t="shared" si="8"/>
        <v>226949.98152000003</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2706440.4000000004</v>
      </c>
      <c r="D407" s="1">
        <f>'PR-RAS'!E412</f>
        <v>3133186.3600000008</v>
      </c>
      <c r="E407" s="1">
        <v>0</v>
      </c>
      <c r="F407" s="1">
        <v>0</v>
      </c>
      <c r="G407" s="2">
        <f t="shared" si="8"/>
        <v>3642962.1267200005</v>
      </c>
      <c r="H407" s="2">
        <f t="shared" si="9"/>
        <v>0.76000000117346644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2641032.7999999998</v>
      </c>
      <c r="D408" s="1">
        <f>'PR-RAS'!E413</f>
        <v>3032861.48</v>
      </c>
      <c r="E408" s="1">
        <v>0</v>
      </c>
      <c r="F408" s="1">
        <v>0</v>
      </c>
      <c r="G408" s="2">
        <f t="shared" si="8"/>
        <v>3543649.5943199997</v>
      </c>
      <c r="H408" s="2">
        <f t="shared" si="9"/>
        <v>0.68000000016763806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65407.600000000559</v>
      </c>
      <c r="D409" s="1">
        <f>'PR-RAS'!E414</f>
        <v>100324.88000000082</v>
      </c>
      <c r="E409" s="1">
        <v>0</v>
      </c>
      <c r="F409" s="1">
        <v>0</v>
      </c>
      <c r="G409" s="2">
        <f t="shared" si="8"/>
        <v>108551.4028800009</v>
      </c>
      <c r="H409" s="2">
        <f t="shared" si="9"/>
        <v>0.51999999862164259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12989.739999999991</v>
      </c>
      <c r="E411" s="1">
        <v>0</v>
      </c>
      <c r="F411" s="1">
        <v>0</v>
      </c>
      <c r="G411" s="2">
        <f t="shared" si="8"/>
        <v>10651.586799999992</v>
      </c>
      <c r="H411" s="2">
        <f t="shared" si="9"/>
        <v>0.26000000000931323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52417.86</v>
      </c>
      <c r="D412" s="1">
        <f>'PR-RAS'!E417</f>
        <v>0</v>
      </c>
      <c r="E412" s="1">
        <v>0</v>
      </c>
      <c r="F412" s="1">
        <v>0</v>
      </c>
      <c r="G412" s="2">
        <f t="shared" si="8"/>
        <v>21543.740459999997</v>
      </c>
      <c r="H412" s="2">
        <f t="shared" si="9"/>
        <v>0.13999999999941792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26480.1</v>
      </c>
      <c r="D413" s="1">
        <f>'PR-RAS'!E418</f>
        <v>23674.61</v>
      </c>
      <c r="E413" s="1">
        <v>0</v>
      </c>
      <c r="F413" s="1">
        <v>0</v>
      </c>
      <c r="G413" s="2">
        <f t="shared" si="8"/>
        <v>30417.679840000001</v>
      </c>
      <c r="H413" s="2">
        <f t="shared" si="9"/>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2706440.4000000004</v>
      </c>
      <c r="D633" s="1">
        <f>'PR-RAS'!E639</f>
        <v>3133186.3600000008</v>
      </c>
      <c r="E633" s="1">
        <v>0</v>
      </c>
      <c r="F633" s="1">
        <v>0</v>
      </c>
      <c r="G633" s="2">
        <f t="shared" si="10"/>
        <v>5670817.8918400006</v>
      </c>
      <c r="H633" s="2">
        <f t="shared" si="11"/>
        <v>0.76000000117346644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2641032.7999999998</v>
      </c>
      <c r="D634" s="1">
        <f>'PR-RAS'!E640</f>
        <v>3032861.48</v>
      </c>
      <c r="E634" s="1">
        <v>0</v>
      </c>
      <c r="F634" s="1">
        <v>0</v>
      </c>
      <c r="G634" s="2">
        <f t="shared" si="10"/>
        <v>5511376.3960800003</v>
      </c>
      <c r="H634" s="2">
        <f t="shared" si="11"/>
        <v>0.68000000016763806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65407.600000000559</v>
      </c>
      <c r="D635" s="1">
        <f>'PR-RAS'!E641</f>
        <v>100324.88000000082</v>
      </c>
      <c r="E635" s="1">
        <v>0</v>
      </c>
      <c r="F635" s="1">
        <v>0</v>
      </c>
      <c r="G635" s="2">
        <f t="shared" si="10"/>
        <v>168680.3662400014</v>
      </c>
      <c r="H635" s="2">
        <f t="shared" si="11"/>
        <v>0.51999999862164259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12989.739999999991</v>
      </c>
      <c r="E637" s="1">
        <v>0</v>
      </c>
      <c r="F637" s="1">
        <v>0</v>
      </c>
      <c r="G637" s="2">
        <f t="shared" si="10"/>
        <v>16522.94927999999</v>
      </c>
      <c r="H637" s="2">
        <f t="shared" si="11"/>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52417.86</v>
      </c>
      <c r="D638" s="1">
        <f>'PR-RAS'!E644</f>
        <v>0</v>
      </c>
      <c r="E638" s="1">
        <v>0</v>
      </c>
      <c r="F638" s="1">
        <v>0</v>
      </c>
      <c r="G638" s="2">
        <f t="shared" si="10"/>
        <v>33390.176820000001</v>
      </c>
      <c r="H638" s="2">
        <f t="shared" si="11"/>
        <v>0.13999999999941792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12989.740000000558</v>
      </c>
      <c r="D639" s="1">
        <f>'PR-RAS'!E645</f>
        <v>113314.62000000081</v>
      </c>
      <c r="E639" s="1">
        <v>0</v>
      </c>
      <c r="F639" s="1">
        <v>0</v>
      </c>
      <c r="G639" s="2">
        <f t="shared" si="10"/>
        <v>152876.90924000141</v>
      </c>
      <c r="H639" s="2">
        <f t="shared" si="11"/>
        <v>0.63999999863153789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183711.89</v>
      </c>
      <c r="D641" s="1">
        <f>'PR-RAS'!E647</f>
        <v>234398.91</v>
      </c>
      <c r="E641" s="1">
        <v>0</v>
      </c>
      <c r="F641" s="1">
        <v>0</v>
      </c>
      <c r="G641" s="2">
        <f t="shared" si="10"/>
        <v>417606.2144</v>
      </c>
      <c r="H641" s="2">
        <f t="shared" si="11"/>
        <v>0.1999999999825377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4165.74</v>
      </c>
      <c r="D642" s="1">
        <f>'PR-RAS'!E649</f>
        <v>46040.79</v>
      </c>
      <c r="E642" s="1">
        <v>0</v>
      </c>
      <c r="F642" s="1">
        <v>0</v>
      </c>
      <c r="G642" s="2">
        <f t="shared" si="10"/>
        <v>61694.532120000003</v>
      </c>
      <c r="H642" s="2">
        <f t="shared" si="11"/>
        <v>0.46999999999934516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2783896.15</v>
      </c>
      <c r="D643" s="1">
        <f>'PR-RAS'!E650</f>
        <v>3140105.89</v>
      </c>
      <c r="E643" s="1">
        <v>0</v>
      </c>
      <c r="F643" s="1">
        <v>0</v>
      </c>
      <c r="G643" s="2">
        <f t="shared" si="10"/>
        <v>5819157.2910599997</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2742021.1</v>
      </c>
      <c r="D644" s="1">
        <f>'PR-RAS'!E651</f>
        <v>3037003.07</v>
      </c>
      <c r="E644" s="1">
        <v>0</v>
      </c>
      <c r="F644" s="1">
        <v>0</v>
      </c>
      <c r="G644" s="2">
        <f t="shared" si="10"/>
        <v>5668705.5153200002</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46040.790000000037</v>
      </c>
      <c r="D645" s="1">
        <f>'PR-RAS'!E652</f>
        <v>149143.61000000034</v>
      </c>
      <c r="E645" s="1">
        <v>0</v>
      </c>
      <c r="F645" s="1">
        <v>0</v>
      </c>
      <c r="G645" s="2">
        <f t="shared" si="10"/>
        <v>221747.23844000045</v>
      </c>
      <c r="H645" s="2">
        <f t="shared" si="11"/>
        <v>0.59999999962747097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108</v>
      </c>
      <c r="E647" s="1">
        <v>0</v>
      </c>
      <c r="F647" s="1">
        <v>0</v>
      </c>
      <c r="G647" s="2">
        <f t="shared" si="10"/>
        <v>208.65800000000002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101</v>
      </c>
      <c r="E649" s="1">
        <v>0</v>
      </c>
      <c r="F649" s="1">
        <v>0</v>
      </c>
      <c r="G649" s="2">
        <f t="shared" si="10"/>
        <v>195.048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7648.41</v>
      </c>
      <c r="D668" s="1">
        <f>'PR-RAS'!E675</f>
        <v>200495.54</v>
      </c>
      <c r="E668" s="1">
        <v>0</v>
      </c>
      <c r="F668" s="1">
        <v>0</v>
      </c>
      <c r="G668" s="2">
        <f t="shared" si="10"/>
        <v>272562.53983000002</v>
      </c>
      <c r="H668" s="2">
        <f t="shared" si="11"/>
        <v>0.86999999999170541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1843355.62</v>
      </c>
      <c r="D669" s="1">
        <f>'PR-RAS'!E676</f>
        <v>2078607.6</v>
      </c>
      <c r="E669" s="1">
        <v>0</v>
      </c>
      <c r="F669" s="1">
        <v>0</v>
      </c>
      <c r="G669" s="2">
        <f t="shared" si="10"/>
        <v>4008381.3077600002</v>
      </c>
      <c r="H669" s="2">
        <f t="shared" si="11"/>
        <v>0.77999999979510903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92056.97</v>
      </c>
      <c r="D670" s="1">
        <f>'PR-RAS'!E677</f>
        <v>75564.95</v>
      </c>
      <c r="E670" s="1">
        <v>0</v>
      </c>
      <c r="F670" s="1">
        <v>0</v>
      </c>
      <c r="G670" s="2">
        <f t="shared" si="10"/>
        <v>162692.01603</v>
      </c>
      <c r="H670" s="2">
        <f t="shared" si="11"/>
        <v>8.000000000174623E-2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163221.34</v>
      </c>
      <c r="D703" s="1">
        <f>'PR-RAS'!E710</f>
        <v>94750.93</v>
      </c>
      <c r="E703" s="1">
        <v>0</v>
      </c>
      <c r="F703" s="1">
        <v>0</v>
      </c>
      <c r="G703" s="2">
        <f t="shared" si="10"/>
        <v>247611.68639999995</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13950.6</v>
      </c>
      <c r="D709" s="1">
        <f>'PR-RAS'!E716</f>
        <v>4215.08</v>
      </c>
      <c r="E709" s="1">
        <v>0</v>
      </c>
      <c r="F709" s="1">
        <v>0</v>
      </c>
      <c r="G709" s="2">
        <f t="shared" si="10"/>
        <v>15845.578080000001</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7435.31</v>
      </c>
      <c r="D710" s="1">
        <f>'PR-RAS'!E717</f>
        <v>4728.54</v>
      </c>
      <c r="E710" s="1">
        <v>0</v>
      </c>
      <c r="F710" s="1">
        <v>0</v>
      </c>
      <c r="G710" s="2">
        <f t="shared" si="10"/>
        <v>11976.70451</v>
      </c>
      <c r="H710" s="2">
        <f t="shared" si="11"/>
        <v>0.77000000000043656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38881.61</v>
      </c>
      <c r="D711" s="1">
        <f>'PR-RAS'!E718</f>
        <v>39422.31</v>
      </c>
      <c r="E711" s="1">
        <v>0</v>
      </c>
      <c r="F711" s="1">
        <v>0</v>
      </c>
      <c r="G711" s="2">
        <f t="shared" si="10"/>
        <v>83585.623299999992</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4668.5200000000004</v>
      </c>
      <c r="D713" s="1">
        <f>'PR-RAS'!E720</f>
        <v>8828.31</v>
      </c>
      <c r="E713" s="1">
        <v>0</v>
      </c>
      <c r="F713" s="1">
        <v>0</v>
      </c>
      <c r="G713" s="2">
        <f t="shared" si="10"/>
        <v>15895.499679999999</v>
      </c>
      <c r="H713" s="2">
        <f t="shared" si="11"/>
        <v>0.78999999999905413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265.45</v>
      </c>
      <c r="D714" s="1">
        <f>'PR-RAS'!E721</f>
        <v>0</v>
      </c>
      <c r="E714" s="1">
        <v>0</v>
      </c>
      <c r="F714" s="1">
        <v>0</v>
      </c>
      <c r="G714" s="2">
        <f t="shared" si="10"/>
        <v>189.26584999999997</v>
      </c>
      <c r="H714" s="2">
        <f t="shared" si="11"/>
        <v>0.44999999999998863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6803.64</v>
      </c>
      <c r="D715" s="1">
        <f>'PR-RAS'!E722</f>
        <v>3082.28</v>
      </c>
      <c r="E715" s="1">
        <v>0</v>
      </c>
      <c r="F715" s="1">
        <v>0</v>
      </c>
      <c r="G715" s="2">
        <f t="shared" si="10"/>
        <v>9259.2947999999997</v>
      </c>
      <c r="H715" s="2">
        <f t="shared" si="11"/>
        <v>0.63999999999987267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3327.99</v>
      </c>
      <c r="D716" s="1">
        <f>'PR-RAS'!E723</f>
        <v>0</v>
      </c>
      <c r="E716" s="1">
        <v>0</v>
      </c>
      <c r="F716" s="1">
        <v>0</v>
      </c>
      <c r="G716" s="2">
        <f t="shared" si="10"/>
        <v>2379.5128499999996</v>
      </c>
      <c r="H716" s="2">
        <f t="shared" si="11"/>
        <v>1.0000000000218279E-2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4952.21</v>
      </c>
      <c r="D718" s="1">
        <f>'PR-RAS'!E725</f>
        <v>5447.19</v>
      </c>
      <c r="E718" s="1">
        <v>0</v>
      </c>
      <c r="F718" s="1">
        <v>0</v>
      </c>
      <c r="G718" s="2">
        <f t="shared" si="10"/>
        <v>11362.00503</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80962.91</v>
      </c>
      <c r="E821" s="1">
        <v>0</v>
      </c>
      <c r="F821" s="1">
        <v>0</v>
      </c>
      <c r="G821" s="2">
        <f t="shared" si="18"/>
        <v>132779.17240000001</v>
      </c>
      <c r="H821" s="2">
        <f t="shared" si="19"/>
        <v>8.999999999650754E-2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4237897.6100000003</v>
      </c>
      <c r="D984" s="6">
        <f>BILANCA!E6</f>
        <v>4441801.8900000006</v>
      </c>
      <c r="E984" s="6">
        <v>0</v>
      </c>
      <c r="F984" s="6">
        <v>0</v>
      </c>
      <c r="G984" s="7">
        <f t="shared" ref="G984:G1241" si="22">B984/1000*C984+B984/500*D984</f>
        <v>13121.501390000001</v>
      </c>
      <c r="H984" s="7">
        <f t="shared" si="19"/>
        <v>0.49999999906867743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3965443.7800000007</v>
      </c>
      <c r="D985" s="1">
        <f>BILANCA!E7</f>
        <v>4011796.1700000004</v>
      </c>
      <c r="E985" s="1">
        <v>0</v>
      </c>
      <c r="F985" s="1">
        <v>0</v>
      </c>
      <c r="G985" s="2">
        <f t="shared" si="22"/>
        <v>23978.072240000005</v>
      </c>
      <c r="H985" s="2">
        <f t="shared" si="19"/>
        <v>0.38999999966472387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4032.27</v>
      </c>
      <c r="D986" s="1">
        <f>BILANCA!E8</f>
        <v>4032.27</v>
      </c>
      <c r="E986" s="1">
        <v>0</v>
      </c>
      <c r="F986" s="1">
        <v>0</v>
      </c>
      <c r="G986" s="2">
        <f t="shared" si="22"/>
        <v>36.290430000000001</v>
      </c>
      <c r="H986" s="2">
        <f t="shared" si="19"/>
        <v>0.53999999999996362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3899.55</v>
      </c>
      <c r="D987" s="1">
        <f>BILANCA!E9</f>
        <v>3899.55</v>
      </c>
      <c r="E987" s="1">
        <v>0</v>
      </c>
      <c r="F987" s="1">
        <v>0</v>
      </c>
      <c r="G987" s="2">
        <f t="shared" si="22"/>
        <v>46.794600000000003</v>
      </c>
      <c r="H987" s="2">
        <f t="shared" si="19"/>
        <v>0.8999999999996362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3961411.5100000007</v>
      </c>
      <c r="D990" s="1">
        <f>BILANCA!E12</f>
        <v>4007763.9000000004</v>
      </c>
      <c r="E990" s="1">
        <v>0</v>
      </c>
      <c r="F990" s="1">
        <v>0</v>
      </c>
      <c r="G990" s="2">
        <f t="shared" si="22"/>
        <v>83838.575170000011</v>
      </c>
      <c r="H990" s="2">
        <f t="shared" si="19"/>
        <v>0.58999999891966581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3602886.4400000004</v>
      </c>
      <c r="D991" s="1">
        <f>BILANCA!E13</f>
        <v>3531108.0700000003</v>
      </c>
      <c r="E991" s="1">
        <v>0</v>
      </c>
      <c r="F991" s="1">
        <v>0</v>
      </c>
      <c r="G991" s="2">
        <f t="shared" si="22"/>
        <v>85320.820640000005</v>
      </c>
      <c r="H991" s="2">
        <f t="shared" si="19"/>
        <v>0.51000000070780516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5817909.6100000003</v>
      </c>
      <c r="D993" s="1">
        <f>BILANCA!E15</f>
        <v>5817909.6100000003</v>
      </c>
      <c r="E993" s="1">
        <v>0</v>
      </c>
      <c r="F993" s="1">
        <v>0</v>
      </c>
      <c r="G993" s="2">
        <f t="shared" si="22"/>
        <v>174537.28830000001</v>
      </c>
      <c r="H993" s="2">
        <f t="shared" si="19"/>
        <v>0.77999999932944775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2215023.17</v>
      </c>
      <c r="D996" s="1">
        <f>BILANCA!E18</f>
        <v>2286801.54</v>
      </c>
      <c r="E996" s="1">
        <v>0</v>
      </c>
      <c r="F996" s="1">
        <v>0</v>
      </c>
      <c r="G996" s="2">
        <f t="shared" si="22"/>
        <v>88252.141249999986</v>
      </c>
      <c r="H996" s="2">
        <f t="shared" si="19"/>
        <v>0.62999999988824129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31866.530000000028</v>
      </c>
      <c r="D997" s="1">
        <f>BILANCA!E19</f>
        <v>72402.750000000116</v>
      </c>
      <c r="E997" s="1">
        <v>0</v>
      </c>
      <c r="F997" s="1">
        <v>0</v>
      </c>
      <c r="G997" s="2">
        <f t="shared" si="22"/>
        <v>2473.4084200000034</v>
      </c>
      <c r="H997" s="2">
        <f t="shared" si="19"/>
        <v>0.719999999855645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460439.35</v>
      </c>
      <c r="D998" s="1">
        <f>BILANCA!E20</f>
        <v>594894.22</v>
      </c>
      <c r="E998" s="1">
        <v>0</v>
      </c>
      <c r="F998" s="1">
        <v>0</v>
      </c>
      <c r="G998" s="2">
        <f t="shared" si="22"/>
        <v>24753.416849999994</v>
      </c>
      <c r="H998" s="2">
        <f t="shared" si="19"/>
        <v>0.56999999994877726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19699.75</v>
      </c>
      <c r="D999" s="1">
        <f>BILANCA!E21</f>
        <v>19380.060000000001</v>
      </c>
      <c r="E999" s="1">
        <v>0</v>
      </c>
      <c r="F999" s="1">
        <v>0</v>
      </c>
      <c r="G999" s="2">
        <f t="shared" si="22"/>
        <v>935.35792000000004</v>
      </c>
      <c r="H999" s="2">
        <f t="shared" si="19"/>
        <v>0.31000000000130967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22475.81</v>
      </c>
      <c r="D1000" s="1">
        <f>BILANCA!E22</f>
        <v>24976.53</v>
      </c>
      <c r="E1000" s="1">
        <v>0</v>
      </c>
      <c r="F1000" s="1">
        <v>0</v>
      </c>
      <c r="G1000" s="2">
        <f t="shared" si="22"/>
        <v>1231.29079</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163.95</v>
      </c>
      <c r="D1001" s="1">
        <f>BILANCA!E23</f>
        <v>163.95</v>
      </c>
      <c r="E1001" s="1">
        <v>0</v>
      </c>
      <c r="F1001" s="1">
        <v>0</v>
      </c>
      <c r="G1001" s="2">
        <f t="shared" si="22"/>
        <v>8.8532999999999973</v>
      </c>
      <c r="H1001" s="2">
        <f t="shared" si="19"/>
        <v>0.10000000000002274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33372.01</v>
      </c>
      <c r="D1002" s="1">
        <f>BILANCA!E24</f>
        <v>33372.01</v>
      </c>
      <c r="E1002" s="1">
        <v>0</v>
      </c>
      <c r="F1002" s="1">
        <v>0</v>
      </c>
      <c r="G1002" s="2">
        <f t="shared" si="22"/>
        <v>1902.2045700000003</v>
      </c>
      <c r="H1002" s="2">
        <f t="shared" si="19"/>
        <v>2.0000000004074536E-2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5858.8</v>
      </c>
      <c r="D1003" s="1">
        <f>BILANCA!E25</f>
        <v>5858.8</v>
      </c>
      <c r="E1003" s="1">
        <v>0</v>
      </c>
      <c r="F1003" s="1">
        <v>0</v>
      </c>
      <c r="G1003" s="2">
        <f t="shared" si="22"/>
        <v>351.52800000000002</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32223.95</v>
      </c>
      <c r="D1004" s="1">
        <f>BILANCA!E26</f>
        <v>32883.65</v>
      </c>
      <c r="E1004" s="1">
        <v>0</v>
      </c>
      <c r="F1004" s="1">
        <v>0</v>
      </c>
      <c r="G1004" s="2">
        <f t="shared" si="22"/>
        <v>2057.8162500000003</v>
      </c>
      <c r="H1004" s="2">
        <f t="shared" si="19"/>
        <v>0.39999999999781721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542367.09</v>
      </c>
      <c r="D1006" s="1">
        <f>BILANCA!E28</f>
        <v>639126.47</v>
      </c>
      <c r="E1006" s="1">
        <v>0</v>
      </c>
      <c r="F1006" s="1">
        <v>0</v>
      </c>
      <c r="G1006" s="2">
        <f t="shared" si="22"/>
        <v>41874.260689999996</v>
      </c>
      <c r="H1006" s="2">
        <f t="shared" si="19"/>
        <v>0.55999999993946403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326658.54000000004</v>
      </c>
      <c r="D1013" s="1">
        <f>BILANCA!E35</f>
        <v>404253.08</v>
      </c>
      <c r="E1013" s="1">
        <v>0</v>
      </c>
      <c r="F1013" s="1">
        <v>0</v>
      </c>
      <c r="G1013" s="2">
        <f t="shared" si="22"/>
        <v>34054.940999999999</v>
      </c>
      <c r="H1013" s="2">
        <f t="shared" si="19"/>
        <v>0.53999999997904524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326393.09000000003</v>
      </c>
      <c r="D1014" s="1">
        <f>BILANCA!E36</f>
        <v>403987.63</v>
      </c>
      <c r="E1014" s="1">
        <v>0</v>
      </c>
      <c r="F1014" s="1">
        <v>0</v>
      </c>
      <c r="G1014" s="2">
        <f t="shared" si="22"/>
        <v>35165.418850000002</v>
      </c>
      <c r="H1014" s="2">
        <f t="shared" si="19"/>
        <v>0.46000000002095476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48112.02</v>
      </c>
      <c r="D1032" s="1">
        <f>BILANCA!E54</f>
        <v>49037.43</v>
      </c>
      <c r="E1032" s="1">
        <v>0</v>
      </c>
      <c r="F1032" s="1">
        <v>0</v>
      </c>
      <c r="G1032" s="2">
        <f t="shared" si="22"/>
        <v>7163.1571199999998</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48112.02</v>
      </c>
      <c r="D1033" s="1">
        <f>BILANCA!E55</f>
        <v>49037.43</v>
      </c>
      <c r="E1033" s="1">
        <v>0</v>
      </c>
      <c r="F1033" s="1">
        <v>0</v>
      </c>
      <c r="G1033" s="2">
        <f t="shared" si="22"/>
        <v>7309.344000000001</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272453.83</v>
      </c>
      <c r="D1046" s="1">
        <f>BILANCA!E68</f>
        <v>430005.72</v>
      </c>
      <c r="E1046" s="1">
        <v>0</v>
      </c>
      <c r="F1046" s="1">
        <v>0</v>
      </c>
      <c r="G1046" s="2">
        <f t="shared" si="22"/>
        <v>71345.312009999994</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46040.79</v>
      </c>
      <c r="D1047" s="1">
        <f>BILANCA!E69</f>
        <v>149143.60999999999</v>
      </c>
      <c r="E1047" s="1">
        <v>0</v>
      </c>
      <c r="F1047" s="1">
        <v>0</v>
      </c>
      <c r="G1047" s="2">
        <f t="shared" si="22"/>
        <v>22036.99264</v>
      </c>
      <c r="H1047" s="2">
        <f t="shared" si="19"/>
        <v>0.60000000001309672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46040.79</v>
      </c>
      <c r="D1048" s="1">
        <f>BILANCA!E70</f>
        <v>148826.76999999999</v>
      </c>
      <c r="E1048" s="1">
        <v>0</v>
      </c>
      <c r="F1048" s="1">
        <v>0</v>
      </c>
      <c r="G1048" s="2">
        <f t="shared" si="22"/>
        <v>22340.131450000001</v>
      </c>
      <c r="H1048" s="2">
        <f t="shared" si="19"/>
        <v>0.44000000000960426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46040.79</v>
      </c>
      <c r="D1050" s="1">
        <f>BILANCA!E72</f>
        <v>148826.76999999999</v>
      </c>
      <c r="E1050" s="1">
        <v>0</v>
      </c>
      <c r="F1050" s="1">
        <v>0</v>
      </c>
      <c r="G1050" s="2">
        <f t="shared" si="22"/>
        <v>23027.520109999998</v>
      </c>
      <c r="H1050" s="2">
        <f t="shared" si="19"/>
        <v>0.44000000000960426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316.83999999999997</v>
      </c>
      <c r="E1054" s="1">
        <v>0</v>
      </c>
      <c r="F1054" s="1">
        <v>0</v>
      </c>
      <c r="G1054" s="2">
        <f t="shared" si="22"/>
        <v>44.991279999999989</v>
      </c>
      <c r="H1054" s="2">
        <f t="shared" si="19"/>
        <v>0.16000000000002501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16794.55</v>
      </c>
      <c r="D1056" s="1">
        <f>BILANCA!E78</f>
        <v>23362.06</v>
      </c>
      <c r="E1056" s="1">
        <v>0</v>
      </c>
      <c r="F1056" s="1">
        <v>0</v>
      </c>
      <c r="G1056" s="2">
        <f t="shared" si="22"/>
        <v>4636.8629099999998</v>
      </c>
      <c r="H1056" s="2">
        <f t="shared" si="19"/>
        <v>0.51000000000203727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16794.55</v>
      </c>
      <c r="D1064" s="1">
        <f>BILANCA!E86</f>
        <v>23362.06</v>
      </c>
      <c r="E1064" s="1">
        <v>0</v>
      </c>
      <c r="F1064" s="1">
        <v>0</v>
      </c>
      <c r="G1064" s="2">
        <f t="shared" si="22"/>
        <v>5145.0122700000002</v>
      </c>
      <c r="H1064" s="2">
        <f t="shared" si="19"/>
        <v>0.51000000000203727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25906.600000000002</v>
      </c>
      <c r="D1124" s="1">
        <f>BILANCA!E146</f>
        <v>23101.14</v>
      </c>
      <c r="E1124" s="1">
        <v>0</v>
      </c>
      <c r="F1124" s="1">
        <v>0</v>
      </c>
      <c r="G1124" s="2">
        <f t="shared" si="22"/>
        <v>10167.352079999999</v>
      </c>
      <c r="H1124" s="2">
        <f t="shared" si="23"/>
        <v>0.53999999999723514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21821.88</v>
      </c>
      <c r="D1137" s="1">
        <f>BILANCA!E159</f>
        <v>19214.43</v>
      </c>
      <c r="E1137" s="1">
        <v>0</v>
      </c>
      <c r="F1137" s="1">
        <v>0</v>
      </c>
      <c r="G1137" s="2">
        <f t="shared" si="22"/>
        <v>9278.6139599999988</v>
      </c>
      <c r="H1137" s="2">
        <f t="shared" si="23"/>
        <v>0.5499999999992724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4084.72</v>
      </c>
      <c r="D1138" s="1">
        <f>BILANCA!E160</f>
        <v>3886.71</v>
      </c>
      <c r="E1138" s="1">
        <v>0</v>
      </c>
      <c r="F1138" s="1">
        <v>0</v>
      </c>
      <c r="G1138" s="2">
        <f t="shared" si="22"/>
        <v>1838.0117</v>
      </c>
      <c r="H1138" s="2">
        <f t="shared" si="23"/>
        <v>0.57000000000016371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183711.89</v>
      </c>
      <c r="D1148" s="1">
        <f>BILANCA!E170</f>
        <v>234398.91</v>
      </c>
      <c r="E1148" s="1">
        <v>0</v>
      </c>
      <c r="F1148" s="1">
        <v>0</v>
      </c>
      <c r="G1148" s="2">
        <f t="shared" si="22"/>
        <v>107664.10215000001</v>
      </c>
      <c r="H1148" s="2">
        <f t="shared" si="23"/>
        <v>0.1999999999825377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183711.89</v>
      </c>
      <c r="D1151" s="1">
        <f>BILANCA!E173</f>
        <v>234398.91</v>
      </c>
      <c r="E1151" s="1">
        <v>0</v>
      </c>
      <c r="F1151" s="1">
        <v>0</v>
      </c>
      <c r="G1151" s="2">
        <f t="shared" si="22"/>
        <v>109621.63128</v>
      </c>
      <c r="H1151" s="2">
        <f t="shared" si="23"/>
        <v>0.1999999999825377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4237897.6100000003</v>
      </c>
      <c r="D1152" s="1">
        <f>BILANCA!E175</f>
        <v>4441801.8899999997</v>
      </c>
      <c r="E1152" s="1">
        <v>0</v>
      </c>
      <c r="F1152" s="1">
        <v>0</v>
      </c>
      <c r="G1152" s="2">
        <f t="shared" si="22"/>
        <v>2217533.7349100001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228707.66999999995</v>
      </c>
      <c r="D1153" s="1">
        <f>BILANCA!E176</f>
        <v>288807.14999999997</v>
      </c>
      <c r="E1153" s="1">
        <v>0</v>
      </c>
      <c r="F1153" s="1">
        <v>0</v>
      </c>
      <c r="G1153" s="2">
        <f t="shared" si="22"/>
        <v>137074.73489999998</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228707.66999999995</v>
      </c>
      <c r="D1154" s="1">
        <f>BILANCA!E177</f>
        <v>288807.14999999997</v>
      </c>
      <c r="E1154" s="1">
        <v>0</v>
      </c>
      <c r="F1154" s="1">
        <v>0</v>
      </c>
      <c r="G1154" s="2">
        <f t="shared" si="22"/>
        <v>137881.05687</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188640.49</v>
      </c>
      <c r="D1155" s="1">
        <f>BILANCA!E178</f>
        <v>232295.71</v>
      </c>
      <c r="E1155" s="1">
        <v>0</v>
      </c>
      <c r="F1155" s="1">
        <v>0</v>
      </c>
      <c r="G1155" s="2">
        <f t="shared" si="22"/>
        <v>112355.88851999999</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29103.67</v>
      </c>
      <c r="D1156" s="1">
        <f>BILANCA!E179</f>
        <v>36301.64</v>
      </c>
      <c r="E1156" s="1">
        <v>0</v>
      </c>
      <c r="F1156" s="1">
        <v>0</v>
      </c>
      <c r="G1156" s="2">
        <f t="shared" si="22"/>
        <v>17595.302349999998</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258.49</v>
      </c>
      <c r="D1157" s="1">
        <f>BILANCA!E180</f>
        <v>223.74</v>
      </c>
      <c r="E1157" s="1">
        <v>0</v>
      </c>
      <c r="F1157" s="1">
        <v>0</v>
      </c>
      <c r="G1157" s="2">
        <f t="shared" si="22"/>
        <v>122.83878</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258.49</v>
      </c>
      <c r="D1160" s="1">
        <f>BILANCA!E183</f>
        <v>223.74</v>
      </c>
      <c r="E1160" s="1">
        <v>0</v>
      </c>
      <c r="F1160" s="1">
        <v>0</v>
      </c>
      <c r="G1160" s="2">
        <f t="shared" si="22"/>
        <v>124.95668999999999</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10705.02</v>
      </c>
      <c r="D1165" s="1">
        <f>BILANCA!E188</f>
        <v>19986.060000000001</v>
      </c>
      <c r="E1165" s="1">
        <v>0</v>
      </c>
      <c r="F1165" s="1">
        <v>0</v>
      </c>
      <c r="G1165" s="2">
        <f t="shared" si="22"/>
        <v>9223.2394800000002</v>
      </c>
      <c r="H1165" s="2">
        <f t="shared" si="23"/>
        <v>8.000000000174623E-2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4009189.94</v>
      </c>
      <c r="D1214" s="1">
        <f>BILANCA!E237</f>
        <v>4152994.7399999998</v>
      </c>
      <c r="E1214" s="1">
        <v>0</v>
      </c>
      <c r="F1214" s="1">
        <v>0</v>
      </c>
      <c r="G1214" s="2">
        <f t="shared" si="22"/>
        <v>2844806.4460200001</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3969720.13</v>
      </c>
      <c r="D1215" s="1">
        <f>BILANCA!E238</f>
        <v>4016005.51</v>
      </c>
      <c r="E1215" s="1">
        <v>0</v>
      </c>
      <c r="F1215" s="1">
        <v>0</v>
      </c>
      <c r="G1215" s="2">
        <f t="shared" si="22"/>
        <v>2784401.6268000002</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3969720.13</v>
      </c>
      <c r="D1216" s="1">
        <f>BILANCA!E239</f>
        <v>4016005.51</v>
      </c>
      <c r="E1216" s="1">
        <v>0</v>
      </c>
      <c r="F1216" s="1">
        <v>0</v>
      </c>
      <c r="G1216" s="2">
        <f t="shared" si="22"/>
        <v>2796403.3579500001</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3969720.13</v>
      </c>
      <c r="D1217" s="1">
        <f>BILANCA!E240</f>
        <v>4016005.51</v>
      </c>
      <c r="E1217" s="1">
        <v>0</v>
      </c>
      <c r="F1217" s="1">
        <v>0</v>
      </c>
      <c r="G1217" s="2">
        <f t="shared" si="22"/>
        <v>2808405.0891</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12989.74</v>
      </c>
      <c r="D1222" s="1">
        <f>BILANCA!E245</f>
        <v>113314.62</v>
      </c>
      <c r="E1222" s="1">
        <v>0</v>
      </c>
      <c r="F1222" s="1">
        <v>0</v>
      </c>
      <c r="G1222" s="2">
        <f t="shared" si="22"/>
        <v>57268.936219999996</v>
      </c>
      <c r="H1222" s="2">
        <f t="shared" si="23"/>
        <v>0.64000000000487489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12989.74</v>
      </c>
      <c r="D1223" s="1">
        <f>BILANCA!E246</f>
        <v>113314.62</v>
      </c>
      <c r="E1223" s="1">
        <v>0</v>
      </c>
      <c r="F1223" s="1">
        <v>0</v>
      </c>
      <c r="G1223" s="2">
        <f t="shared" si="22"/>
        <v>57508.555200000003</v>
      </c>
      <c r="H1223" s="2">
        <f t="shared" si="23"/>
        <v>0.64000000000487489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12989.74</v>
      </c>
      <c r="D1225" s="1">
        <f>BILANCA!E248</f>
        <v>113314.62</v>
      </c>
      <c r="E1225" s="1">
        <v>0</v>
      </c>
      <c r="F1225" s="1">
        <v>0</v>
      </c>
      <c r="G1225" s="2">
        <f t="shared" si="22"/>
        <v>57987.793159999994</v>
      </c>
      <c r="H1225" s="2">
        <f t="shared" si="23"/>
        <v>0.64000000000487489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26480.07</v>
      </c>
      <c r="D1232" s="1">
        <f>BILANCA!E255</f>
        <v>23674.61</v>
      </c>
      <c r="E1232" s="1">
        <v>0</v>
      </c>
      <c r="F1232" s="1">
        <v>0</v>
      </c>
      <c r="G1232" s="2">
        <f t="shared" si="22"/>
        <v>18383.493210000001</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131368.62</v>
      </c>
      <c r="D1236" s="1">
        <f>BILANCA!E259</f>
        <v>9976.02</v>
      </c>
      <c r="E1236" s="1">
        <v>0</v>
      </c>
      <c r="F1236" s="1">
        <v>0</v>
      </c>
      <c r="G1236" s="2">
        <f t="shared" si="22"/>
        <v>38284.126980000001</v>
      </c>
      <c r="H1236" s="2">
        <f t="shared" si="23"/>
        <v>0.40000000000509317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131368.62</v>
      </c>
      <c r="D1237" s="1">
        <f>BILANCA!E260</f>
        <v>9976.02</v>
      </c>
      <c r="E1237" s="1">
        <v>0</v>
      </c>
      <c r="F1237" s="1">
        <v>0</v>
      </c>
      <c r="G1237" s="2">
        <f t="shared" si="22"/>
        <v>38435.447639999999</v>
      </c>
      <c r="H1237" s="2">
        <f t="shared" si="23"/>
        <v>0.40000000000509317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21821.88</v>
      </c>
      <c r="D1240" s="1">
        <f>BILANCA!E264</f>
        <v>19214.43</v>
      </c>
      <c r="E1240" s="1">
        <v>0</v>
      </c>
      <c r="F1240" s="1">
        <v>0</v>
      </c>
      <c r="G1240" s="2">
        <f t="shared" si="22"/>
        <v>15484.440180000001</v>
      </c>
      <c r="H1240" s="2">
        <f t="shared" si="23"/>
        <v>0.5499999999992724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4084.72</v>
      </c>
      <c r="D1241" s="1">
        <f>BILANCA!E265</f>
        <v>3886.71</v>
      </c>
      <c r="E1241" s="1">
        <v>0</v>
      </c>
      <c r="F1241" s="1">
        <v>0</v>
      </c>
      <c r="G1241" s="2">
        <f t="shared" si="22"/>
        <v>3059.4001200000002</v>
      </c>
      <c r="H1241" s="2">
        <f t="shared" si="23"/>
        <v>0.57000000000016371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16604.189999999999</v>
      </c>
      <c r="D1244" s="1">
        <f>BILANCA!E268</f>
        <v>23171.7</v>
      </c>
      <c r="E1244" s="1">
        <v>0</v>
      </c>
      <c r="F1244" s="1">
        <v>0</v>
      </c>
      <c r="G1244" s="2">
        <f t="shared" si="24"/>
        <v>16429.32099</v>
      </c>
      <c r="H1244" s="2">
        <f t="shared" si="23"/>
        <v>0.48999999999796273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190.36</v>
      </c>
      <c r="D1247" s="1">
        <f>BILANCA!E271</f>
        <v>190.36</v>
      </c>
      <c r="E1247" s="1">
        <v>0</v>
      </c>
      <c r="F1247" s="1">
        <v>0</v>
      </c>
      <c r="G1247" s="2">
        <f t="shared" si="24"/>
        <v>150.76512000000002</v>
      </c>
      <c r="H1247" s="2">
        <f t="shared" si="23"/>
        <v>0.72000000000002728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40067.19</v>
      </c>
      <c r="D1263" s="1">
        <f>BILANCA!E287</f>
        <v>0</v>
      </c>
      <c r="E1263" s="1">
        <v>0</v>
      </c>
      <c r="F1263" s="1">
        <v>0</v>
      </c>
      <c r="G1263" s="2">
        <f t="shared" si="24"/>
        <v>11218.813200000002</v>
      </c>
      <c r="H1263" s="2">
        <f t="shared" si="23"/>
        <v>0.19000000000232831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188640.48</v>
      </c>
      <c r="D1264" s="1">
        <f>BILANCA!E288</f>
        <v>288807.15000000002</v>
      </c>
      <c r="E1264" s="1">
        <v>0</v>
      </c>
      <c r="F1264" s="1">
        <v>0</v>
      </c>
      <c r="G1264" s="2">
        <f t="shared" si="24"/>
        <v>215317.59318000003</v>
      </c>
      <c r="H1264" s="2">
        <f t="shared" si="23"/>
        <v>0.63000000003376044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205.47</v>
      </c>
      <c r="E1278" s="1">
        <v>0</v>
      </c>
      <c r="F1278" s="1">
        <v>0</v>
      </c>
      <c r="G1278" s="2">
        <f t="shared" si="24"/>
        <v>121.2273</v>
      </c>
      <c r="H1278" s="2">
        <f t="shared" si="23"/>
        <v>0.46999999999999886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2641032.8000000003</v>
      </c>
      <c r="D1408" s="1">
        <f>'RAS-funkcijski'!E114</f>
        <v>3032861.48</v>
      </c>
      <c r="E1408" s="1">
        <v>0</v>
      </c>
      <c r="F1408" s="1">
        <v>0</v>
      </c>
      <c r="G1408" s="2">
        <f t="shared" si="24"/>
        <v>957743.13360000006</v>
      </c>
      <c r="H1408" s="2">
        <f t="shared" si="27"/>
        <v>0.67999999970197678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2522861.2200000002</v>
      </c>
      <c r="D1409" s="1">
        <f>'RAS-funkcijski'!E115</f>
        <v>2859842.41</v>
      </c>
      <c r="E1409" s="1">
        <v>0</v>
      </c>
      <c r="F1409" s="1">
        <v>0</v>
      </c>
      <c r="G1409" s="2">
        <f t="shared" si="24"/>
        <v>914922.61044000008</v>
      </c>
      <c r="H1409" s="2">
        <f t="shared" si="27"/>
        <v>0.63000000035390258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2522861.2200000002</v>
      </c>
      <c r="D1411" s="1">
        <f>'RAS-funkcijski'!E117</f>
        <v>2859842.41</v>
      </c>
      <c r="E1411" s="1">
        <v>0</v>
      </c>
      <c r="F1411" s="1">
        <v>0</v>
      </c>
      <c r="G1411" s="2">
        <f t="shared" si="24"/>
        <v>931407.70252000005</v>
      </c>
      <c r="H1411" s="2">
        <f t="shared" si="27"/>
        <v>0.63000000035390258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118171.58</v>
      </c>
      <c r="D1420" s="1">
        <f>'RAS-funkcijski'!E126</f>
        <v>173019.07</v>
      </c>
      <c r="E1420" s="1">
        <v>0</v>
      </c>
      <c r="F1420" s="1">
        <v>0</v>
      </c>
      <c r="G1420" s="2">
        <f t="shared" si="24"/>
        <v>56633.58584</v>
      </c>
      <c r="H1420" s="2">
        <f t="shared" si="27"/>
        <v>0.49000000000523869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2641032.8000000003</v>
      </c>
      <c r="D1435" s="13">
        <f>'RAS-funkcijski'!E141</f>
        <v>3032861.48</v>
      </c>
      <c r="E1435" s="13">
        <v>0</v>
      </c>
      <c r="F1435" s="13">
        <v>0</v>
      </c>
      <c r="G1435" s="14">
        <f t="shared" si="24"/>
        <v>1192825.5391200001</v>
      </c>
      <c r="H1435" s="14">
        <f t="shared" si="27"/>
        <v>0.67999999970197678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33205.99</v>
      </c>
      <c r="D1436" s="6">
        <f>'P-VRIO'!E5</f>
        <v>0</v>
      </c>
      <c r="E1436" s="6">
        <v>0</v>
      </c>
      <c r="F1436" s="6">
        <v>0</v>
      </c>
      <c r="G1436" s="7">
        <f t="shared" si="24"/>
        <v>33.20599</v>
      </c>
      <c r="H1436" s="7">
        <f t="shared" si="27"/>
        <v>1.0000000002037268E-2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33205.99</v>
      </c>
      <c r="D1453" s="1">
        <f>'P-VRIO'!E22</f>
        <v>0</v>
      </c>
      <c r="E1453" s="1">
        <v>0</v>
      </c>
      <c r="F1453" s="1">
        <v>0</v>
      </c>
      <c r="G1453" s="2">
        <f t="shared" si="24"/>
        <v>597.70781999999997</v>
      </c>
      <c r="H1453" s="2">
        <f t="shared" si="27"/>
        <v>1.0000000002037268E-2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33205.99</v>
      </c>
      <c r="D1454" s="1">
        <f>'P-VRIO'!E23</f>
        <v>0</v>
      </c>
      <c r="E1454" s="1">
        <v>0</v>
      </c>
      <c r="F1454" s="1">
        <v>0</v>
      </c>
      <c r="G1454" s="2">
        <f t="shared" si="24"/>
        <v>630.9138099999999</v>
      </c>
      <c r="H1454" s="2">
        <f t="shared" si="27"/>
        <v>1.0000000002037268E-2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33205.99</v>
      </c>
      <c r="D1456" s="1">
        <f>'P-VRIO'!E25</f>
        <v>0</v>
      </c>
      <c r="E1456" s="1">
        <v>0</v>
      </c>
      <c r="F1456" s="1">
        <v>0</v>
      </c>
      <c r="G1456" s="2">
        <f t="shared" si="24"/>
        <v>697.32578999999998</v>
      </c>
      <c r="H1456" s="2">
        <f t="shared" si="27"/>
        <v>1.0000000002037268E-2</v>
      </c>
      <c r="I1456" s="10">
        <f t="shared" si="30"/>
        <v>6.9732579014206397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228707.68</v>
      </c>
      <c r="D1480" s="6"/>
      <c r="E1480" s="6">
        <v>0</v>
      </c>
      <c r="F1480" s="6">
        <v>0</v>
      </c>
      <c r="G1480" s="7">
        <f t="shared" ref="G1480:G1580" si="34">B1480/1000*C1480</f>
        <v>228.70768000000001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3011130.75</v>
      </c>
      <c r="D1481" s="1">
        <v>0</v>
      </c>
      <c r="E1481" s="1">
        <v>0</v>
      </c>
      <c r="F1481" s="1">
        <v>0</v>
      </c>
      <c r="G1481" s="2">
        <f t="shared" si="34"/>
        <v>6022.2615000000005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3011130.75</v>
      </c>
      <c r="D1483" s="1">
        <v>0</v>
      </c>
      <c r="E1483" s="1">
        <v>0</v>
      </c>
      <c r="F1483" s="1">
        <v>0</v>
      </c>
      <c r="G1483" s="2">
        <f t="shared" si="34"/>
        <v>12044.523000000001</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2465813.69</v>
      </c>
      <c r="D1484" s="1">
        <v>0</v>
      </c>
      <c r="E1484" s="1">
        <v>0</v>
      </c>
      <c r="F1484" s="1">
        <v>0</v>
      </c>
      <c r="G1484" s="2">
        <f t="shared" si="34"/>
        <v>12329.068450000001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442288.03</v>
      </c>
      <c r="D1485" s="1">
        <v>0</v>
      </c>
      <c r="E1485" s="1">
        <v>0</v>
      </c>
      <c r="F1485" s="1">
        <v>0</v>
      </c>
      <c r="G1485" s="2">
        <f t="shared" si="34"/>
        <v>2653.7281800000001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2164.96</v>
      </c>
      <c r="D1486" s="1">
        <v>0</v>
      </c>
      <c r="E1486" s="1">
        <v>0</v>
      </c>
      <c r="F1486" s="1">
        <v>0</v>
      </c>
      <c r="G1486" s="2">
        <f t="shared" si="34"/>
        <v>15.154720000000001</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80962.91</v>
      </c>
      <c r="D1489" s="1">
        <v>0</v>
      </c>
      <c r="E1489" s="1">
        <v>0</v>
      </c>
      <c r="F1489" s="1">
        <v>0</v>
      </c>
      <c r="G1489" s="2">
        <f t="shared" si="34"/>
        <v>809.62910000000011</v>
      </c>
      <c r="H1489" s="2">
        <f t="shared" si="35"/>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2589.1</v>
      </c>
      <c r="D1490" s="1">
        <v>0</v>
      </c>
      <c r="E1490" s="1">
        <v>0</v>
      </c>
      <c r="F1490" s="1">
        <v>0</v>
      </c>
      <c r="G1490" s="2">
        <f t="shared" si="34"/>
        <v>28.480099999999997</v>
      </c>
      <c r="H1490" s="2">
        <f t="shared" si="35"/>
        <v>9.9999999999909051E-2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17312.060000000001</v>
      </c>
      <c r="D1491" s="1">
        <v>0</v>
      </c>
      <c r="E1491" s="1">
        <v>0</v>
      </c>
      <c r="F1491" s="1">
        <v>0</v>
      </c>
      <c r="G1491" s="2">
        <f t="shared" si="34"/>
        <v>207.74472000000003</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2951031.2800000003</v>
      </c>
      <c r="D1499" s="1">
        <v>0</v>
      </c>
      <c r="E1499" s="1">
        <v>0</v>
      </c>
      <c r="F1499" s="1">
        <v>0</v>
      </c>
      <c r="G1499" s="2">
        <f t="shared" si="34"/>
        <v>59020.625600000007</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2951031.2800000003</v>
      </c>
      <c r="D1501" s="1">
        <v>0</v>
      </c>
      <c r="E1501" s="1">
        <v>0</v>
      </c>
      <c r="F1501" s="1">
        <v>0</v>
      </c>
      <c r="G1501" s="2">
        <f t="shared" si="34"/>
        <v>64922.688160000005</v>
      </c>
      <c r="H1501" s="2">
        <f t="shared" si="35"/>
        <v>0.28000000026077032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2422158.4700000002</v>
      </c>
      <c r="D1502" s="1">
        <v>0</v>
      </c>
      <c r="E1502" s="1">
        <v>0</v>
      </c>
      <c r="F1502" s="1">
        <v>0</v>
      </c>
      <c r="G1502" s="2">
        <f t="shared" si="34"/>
        <v>55709.644810000005</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435090.06</v>
      </c>
      <c r="D1503" s="1">
        <v>0</v>
      </c>
      <c r="E1503" s="1">
        <v>0</v>
      </c>
      <c r="F1503" s="1">
        <v>0</v>
      </c>
      <c r="G1503" s="2">
        <f t="shared" si="34"/>
        <v>10442.16144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2199.71</v>
      </c>
      <c r="D1504" s="1">
        <v>0</v>
      </c>
      <c r="E1504" s="1">
        <v>0</v>
      </c>
      <c r="F1504" s="1">
        <v>0</v>
      </c>
      <c r="G1504" s="2">
        <f t="shared" si="34"/>
        <v>54.992750000000001</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80962.91</v>
      </c>
      <c r="D1507" s="1">
        <v>0</v>
      </c>
      <c r="E1507" s="1">
        <v>0</v>
      </c>
      <c r="F1507" s="1">
        <v>0</v>
      </c>
      <c r="G1507" s="2">
        <f t="shared" si="34"/>
        <v>2266.9614799999999</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2589.1</v>
      </c>
      <c r="D1508" s="1">
        <v>0</v>
      </c>
      <c r="E1508" s="1">
        <v>0</v>
      </c>
      <c r="F1508" s="1">
        <v>0</v>
      </c>
      <c r="G1508" s="2">
        <f t="shared" si="34"/>
        <v>75.0839</v>
      </c>
      <c r="H1508" s="2">
        <f t="shared" si="35"/>
        <v>9.9999999999909051E-2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8031.03</v>
      </c>
      <c r="D1509" s="1">
        <v>0</v>
      </c>
      <c r="E1509" s="1">
        <v>0</v>
      </c>
      <c r="F1509" s="1">
        <v>0</v>
      </c>
      <c r="G1509" s="2">
        <f t="shared" si="34"/>
        <v>240.93089999999998</v>
      </c>
      <c r="H1509" s="2">
        <f t="shared" si="35"/>
        <v>2.9999999999745341E-2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288807.14999999991</v>
      </c>
      <c r="D1517" s="1">
        <v>0</v>
      </c>
      <c r="E1517" s="1">
        <v>0</v>
      </c>
      <c r="F1517" s="1">
        <v>0</v>
      </c>
      <c r="G1517" s="2">
        <f t="shared" si="34"/>
        <v>10974.671699999995</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56511.44</v>
      </c>
      <c r="D1518" s="1">
        <v>0</v>
      </c>
      <c r="E1518" s="1">
        <v>0</v>
      </c>
      <c r="F1518" s="1">
        <v>0</v>
      </c>
      <c r="G1518" s="2">
        <f t="shared" si="34"/>
        <v>2203.94616</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56511.44</v>
      </c>
      <c r="D1524" s="1">
        <v>0</v>
      </c>
      <c r="E1524" s="1">
        <v>0</v>
      </c>
      <c r="F1524" s="1">
        <v>0</v>
      </c>
      <c r="G1524" s="2">
        <f t="shared" si="34"/>
        <v>2543.0147999999999</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36301.64</v>
      </c>
      <c r="D1530" s="1">
        <v>0</v>
      </c>
      <c r="E1530" s="1">
        <v>0</v>
      </c>
      <c r="F1530" s="1">
        <v>0</v>
      </c>
      <c r="G1530" s="2">
        <f t="shared" si="34"/>
        <v>1851.3836399999998</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36301.64</v>
      </c>
      <c r="D1531" s="1">
        <v>0</v>
      </c>
      <c r="E1531" s="1">
        <v>0</v>
      </c>
      <c r="F1531" s="1">
        <v>0</v>
      </c>
      <c r="G1531" s="2">
        <f t="shared" si="34"/>
        <v>1887.6852799999999</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223.74</v>
      </c>
      <c r="D1535" s="1">
        <v>0</v>
      </c>
      <c r="E1535" s="1">
        <v>0</v>
      </c>
      <c r="F1535" s="1">
        <v>0</v>
      </c>
      <c r="G1535" s="2">
        <f t="shared" si="34"/>
        <v>12.529440000000001</v>
      </c>
      <c r="H1535" s="2">
        <f t="shared" si="35"/>
        <v>0.25999999999999091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223.74</v>
      </c>
      <c r="D1536" s="1">
        <v>0</v>
      </c>
      <c r="E1536" s="1">
        <v>0</v>
      </c>
      <c r="F1536" s="1">
        <v>0</v>
      </c>
      <c r="G1536" s="2">
        <f t="shared" si="34"/>
        <v>12.75318</v>
      </c>
      <c r="H1536" s="2">
        <f t="shared" si="35"/>
        <v>0.25999999999999091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19986.060000000001</v>
      </c>
      <c r="D1560" s="1">
        <v>0</v>
      </c>
      <c r="E1560" s="1">
        <v>0</v>
      </c>
      <c r="F1560" s="1">
        <v>0</v>
      </c>
      <c r="G1560" s="2">
        <f t="shared" si="34"/>
        <v>1618.8708600000002</v>
      </c>
      <c r="H1560" s="2">
        <f t="shared" si="35"/>
        <v>6.0000000001309672E-2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19986.060000000001</v>
      </c>
      <c r="D1561" s="1">
        <v>0</v>
      </c>
      <c r="E1561" s="1">
        <v>0</v>
      </c>
      <c r="F1561" s="1">
        <v>0</v>
      </c>
      <c r="G1561" s="2">
        <f t="shared" si="34"/>
        <v>1638.8569200000002</v>
      </c>
      <c r="H1561" s="2">
        <f t="shared" si="35"/>
        <v>6.0000000001309672E-2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232295.71</v>
      </c>
      <c r="D1576" s="1">
        <v>0</v>
      </c>
      <c r="E1576" s="1">
        <v>0</v>
      </c>
      <c r="F1576" s="1">
        <v>0</v>
      </c>
      <c r="G1576" s="2">
        <f t="shared" si="34"/>
        <v>22532.683870000001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232295.71</v>
      </c>
      <c r="D1578" s="1">
        <v>0</v>
      </c>
      <c r="E1578" s="1">
        <v>0</v>
      </c>
      <c r="F1578" s="1">
        <v>0</v>
      </c>
      <c r="G1578" s="2">
        <f t="shared" si="34"/>
        <v>22997.275290000001</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2706440.4000000004</v>
      </c>
      <c r="I16" s="170">
        <f>'PR-RAS'!E6</f>
        <v>3133186.3600000008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2540513.19</v>
      </c>
      <c r="I17" s="170">
        <f>'PR-RAS'!E151</f>
        <v>2929805.44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12989.740000000558</v>
      </c>
      <c r="I18" s="170">
        <f>'PR-RAS'!E645</f>
        <v>113314.62000000081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3965443.7800000007</v>
      </c>
      <c r="I20" s="173">
        <f>BILANCA!E7</f>
        <v>4011796.1700000004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272453.83</v>
      </c>
      <c r="I21" s="175">
        <f>BILANCA!E68</f>
        <v>430005.72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228707.66999999995</v>
      </c>
      <c r="I22" s="175">
        <f>BILANCA!E176</f>
        <v>288807.14999999997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4009189.94</v>
      </c>
      <c r="I23" s="177">
        <f>BILANCA!E237</f>
        <v>4152994.7399999998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2641032.8000000003</v>
      </c>
      <c r="I27" s="175">
        <f>'RAS-funkcijski'!E114</f>
        <v>3032861.48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2641032.8000000003</v>
      </c>
      <c r="I28" s="179">
        <f>'RAS-funkcijski'!E141</f>
        <v>3032861.48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33205.99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33205.99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228707.68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288807.14999999991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56511.44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232295.71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9" zoomScaleNormal="100" workbookViewId="0">
      <selection activeCell="D160" sqref="D1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2706440.4000000004</v>
      </c>
      <c r="E6" s="51">
        <f>E7+E44+E50+E82+E106+E124+E133+E139</f>
        <v>3133186.3600000008</v>
      </c>
      <c r="F6" s="52">
        <f t="shared" ref="F6:F131" si="0">IF(D6&lt;&gt;0,IF(E6/D6&gt;=100,"&gt;&gt;100",E6/D6*100),"-")</f>
        <v>115.76779448015925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1993030.62</v>
      </c>
      <c r="E50" s="51">
        <f>E51+E54+E59+E62+E65+E68+E71+E74+E77</f>
        <v>2407930.3100000005</v>
      </c>
      <c r="F50" s="52">
        <f t="shared" si="0"/>
        <v>120.81752712860983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1943061</v>
      </c>
      <c r="E68" s="51">
        <f t="shared" si="15"/>
        <v>2354668.0900000003</v>
      </c>
      <c r="F68" s="52">
        <f t="shared" si="0"/>
        <v>121.18343634090749</v>
      </c>
    </row>
    <row r="69" spans="1:6" ht="12.75" customHeight="1" x14ac:dyDescent="0.2">
      <c r="A69" s="53" t="s">
        <v>184</v>
      </c>
      <c r="B69" s="85" t="s">
        <v>185</v>
      </c>
      <c r="C69" s="50" t="s">
        <v>184</v>
      </c>
      <c r="D69" s="242">
        <v>1851004.03</v>
      </c>
      <c r="E69" s="242">
        <v>2279103.14</v>
      </c>
      <c r="F69" s="52">
        <f t="shared" si="0"/>
        <v>123.12794046158831</v>
      </c>
    </row>
    <row r="70" spans="1:6" ht="24" x14ac:dyDescent="0.2">
      <c r="A70" s="53" t="s">
        <v>186</v>
      </c>
      <c r="B70" s="85" t="s">
        <v>187</v>
      </c>
      <c r="C70" s="50" t="s">
        <v>186</v>
      </c>
      <c r="D70" s="242">
        <v>92056.97</v>
      </c>
      <c r="E70" s="242">
        <v>75564.95</v>
      </c>
      <c r="F70" s="52">
        <f t="shared" si="0"/>
        <v>82.084984982668885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49969.619999999995</v>
      </c>
      <c r="E77" s="51">
        <f t="shared" si="18"/>
        <v>53262.22</v>
      </c>
      <c r="F77" s="52">
        <f t="shared" si="0"/>
        <v>106.58920360010744</v>
      </c>
    </row>
    <row r="78" spans="1:6" ht="12.75" customHeight="1" x14ac:dyDescent="0.2">
      <c r="A78" s="53">
        <v>6391</v>
      </c>
      <c r="B78" s="85" t="s">
        <v>202</v>
      </c>
      <c r="C78" s="50" t="s">
        <v>203</v>
      </c>
      <c r="D78" s="242">
        <v>376.27</v>
      </c>
      <c r="E78" s="242">
        <v>480</v>
      </c>
      <c r="F78" s="52">
        <f t="shared" si="0"/>
        <v>127.56796980891383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49593.35</v>
      </c>
      <c r="E80" s="242">
        <v>52782.22</v>
      </c>
      <c r="F80" s="52">
        <f t="shared" si="0"/>
        <v>106.43003547854704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0.25</v>
      </c>
      <c r="E82" s="51">
        <f t="shared" si="19"/>
        <v>36.619999999999997</v>
      </c>
      <c r="F82" s="52" t="str">
        <f t="shared" si="0"/>
        <v>&gt;&gt;100</v>
      </c>
    </row>
    <row r="83" spans="1:6" ht="12.75" customHeight="1" x14ac:dyDescent="0.2">
      <c r="A83" s="53">
        <v>641</v>
      </c>
      <c r="B83" s="85" t="s">
        <v>212</v>
      </c>
      <c r="C83" s="50" t="s">
        <v>213</v>
      </c>
      <c r="D83" s="51">
        <f t="shared" ref="D83:E83" si="20">SUM(D84:D90)</f>
        <v>0.25</v>
      </c>
      <c r="E83" s="51">
        <f t="shared" si="20"/>
        <v>36.619999999999997</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0.25</v>
      </c>
      <c r="E85" s="242">
        <v>36.619999999999997</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218816.24</v>
      </c>
      <c r="E106" s="51">
        <f t="shared" si="23"/>
        <v>118298.25</v>
      </c>
      <c r="F106" s="52">
        <f t="shared" si="0"/>
        <v>54.062829157470219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218816.24</v>
      </c>
      <c r="E112" s="51">
        <f t="shared" si="25"/>
        <v>118298.25</v>
      </c>
      <c r="F112" s="52">
        <f t="shared" si="0"/>
        <v>54.062829157470219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218816.24</v>
      </c>
      <c r="E117" s="242">
        <v>118298.25</v>
      </c>
      <c r="F117" s="52">
        <f t="shared" si="0"/>
        <v>54.062829157470219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21924.67</v>
      </c>
      <c r="E124" s="51">
        <f t="shared" si="27"/>
        <v>21321.79</v>
      </c>
      <c r="F124" s="52">
        <f t="shared" si="0"/>
        <v>97.25022086991504</v>
      </c>
    </row>
    <row r="125" spans="1:6" ht="12.75" customHeight="1" x14ac:dyDescent="0.2">
      <c r="A125" s="53">
        <v>661</v>
      </c>
      <c r="B125" s="86" t="s">
        <v>296</v>
      </c>
      <c r="C125" s="50" t="s">
        <v>297</v>
      </c>
      <c r="D125" s="51">
        <f t="shared" ref="D125:E125" si="28">SUM(D126:D127)</f>
        <v>19522.39</v>
      </c>
      <c r="E125" s="51">
        <f t="shared" si="28"/>
        <v>16976.11</v>
      </c>
      <c r="F125" s="52">
        <f t="shared" si="0"/>
        <v>86.957129736676706</v>
      </c>
    </row>
    <row r="126" spans="1:6" ht="12.75" customHeight="1" x14ac:dyDescent="0.2">
      <c r="A126" s="53">
        <v>6614</v>
      </c>
      <c r="B126" s="86" t="s">
        <v>298</v>
      </c>
      <c r="C126" s="50" t="s">
        <v>299</v>
      </c>
      <c r="D126" s="242">
        <v>6452.64</v>
      </c>
      <c r="E126" s="242">
        <v>5328</v>
      </c>
      <c r="F126" s="52">
        <f t="shared" si="0"/>
        <v>82.57085471992859</v>
      </c>
    </row>
    <row r="127" spans="1:6" ht="12.75" customHeight="1" x14ac:dyDescent="0.2">
      <c r="A127" s="53">
        <v>6615</v>
      </c>
      <c r="B127" s="86" t="s">
        <v>300</v>
      </c>
      <c r="C127" s="50" t="s">
        <v>301</v>
      </c>
      <c r="D127" s="242">
        <v>13069.75</v>
      </c>
      <c r="E127" s="242">
        <v>11648.11</v>
      </c>
      <c r="F127" s="52">
        <f t="shared" si="0"/>
        <v>89.122668758009922</v>
      </c>
    </row>
    <row r="128" spans="1:6" ht="24" x14ac:dyDescent="0.2">
      <c r="A128" s="53">
        <v>663</v>
      </c>
      <c r="B128" s="231" t="s">
        <v>302</v>
      </c>
      <c r="C128" s="50" t="s">
        <v>303</v>
      </c>
      <c r="D128" s="51">
        <f t="shared" ref="D128:E128" si="29">SUM(D129:D132)</f>
        <v>2402.2800000000002</v>
      </c>
      <c r="E128" s="51">
        <f t="shared" si="29"/>
        <v>4345.68</v>
      </c>
      <c r="F128" s="52">
        <f t="shared" si="0"/>
        <v>180.89814676057745</v>
      </c>
    </row>
    <row r="129" spans="1:6" ht="12.75" customHeight="1" x14ac:dyDescent="0.2">
      <c r="A129" s="53">
        <v>6631</v>
      </c>
      <c r="B129" s="86" t="s">
        <v>304</v>
      </c>
      <c r="C129" s="50" t="s">
        <v>305</v>
      </c>
      <c r="D129" s="242">
        <v>2402.2800000000002</v>
      </c>
      <c r="E129" s="242">
        <v>4345.68</v>
      </c>
      <c r="F129" s="52">
        <f t="shared" si="0"/>
        <v>180.89814676057745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472668.62</v>
      </c>
      <c r="E133" s="51">
        <f t="shared" si="30"/>
        <v>585599.39</v>
      </c>
      <c r="F133" s="52">
        <f t="shared" ref="F133:F223" si="31">IF(D133&lt;&gt;0,IF(E133/D133&gt;=100,"&gt;&gt;100",E133/D133*100),"-")</f>
        <v>123.89216572066917</v>
      </c>
    </row>
    <row r="134" spans="1:6" ht="24" x14ac:dyDescent="0.2">
      <c r="A134" s="53">
        <v>671</v>
      </c>
      <c r="B134" s="232" t="s">
        <v>314</v>
      </c>
      <c r="C134" s="50" t="s">
        <v>315</v>
      </c>
      <c r="D134" s="51">
        <f t="shared" ref="D134:E134" si="32">SUM(D135:D137)</f>
        <v>472668.62</v>
      </c>
      <c r="E134" s="51">
        <f t="shared" si="32"/>
        <v>585599.39</v>
      </c>
      <c r="F134" s="52">
        <f t="shared" si="31"/>
        <v>123.89216572066917</v>
      </c>
    </row>
    <row r="135" spans="1:6" ht="12.75" customHeight="1" x14ac:dyDescent="0.2">
      <c r="A135" s="53">
        <v>6711</v>
      </c>
      <c r="B135" s="85" t="s">
        <v>316</v>
      </c>
      <c r="C135" s="50" t="s">
        <v>317</v>
      </c>
      <c r="D135" s="242">
        <v>471120.76</v>
      </c>
      <c r="E135" s="242">
        <v>565703.71</v>
      </c>
      <c r="F135" s="52">
        <f t="shared" si="31"/>
        <v>120.07615839302008</v>
      </c>
    </row>
    <row r="136" spans="1:6" ht="24" x14ac:dyDescent="0.2">
      <c r="A136" s="53">
        <v>6712</v>
      </c>
      <c r="B136" s="232" t="s">
        <v>318</v>
      </c>
      <c r="C136" s="50" t="s">
        <v>319</v>
      </c>
      <c r="D136" s="242">
        <v>1547.86</v>
      </c>
      <c r="E136" s="242">
        <v>19895.68</v>
      </c>
      <c r="F136" s="52">
        <f t="shared" si="31"/>
        <v>1285.3668936467122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2540513.19</v>
      </c>
      <c r="E151" s="51">
        <f t="shared" si="35"/>
        <v>2929805.44</v>
      </c>
      <c r="F151" s="52">
        <f t="shared" si="31"/>
        <v>115.32337055097123</v>
      </c>
    </row>
    <row r="152" spans="1:6" ht="12.75" customHeight="1" x14ac:dyDescent="0.2">
      <c r="A152" s="53">
        <v>31</v>
      </c>
      <c r="B152" s="85" t="s">
        <v>349</v>
      </c>
      <c r="C152" s="50" t="s">
        <v>35</v>
      </c>
      <c r="D152" s="51">
        <f t="shared" ref="D152:E152" si="36">D153+D158+D159</f>
        <v>2134067.84</v>
      </c>
      <c r="E152" s="51">
        <f t="shared" si="36"/>
        <v>2401014.5499999998</v>
      </c>
      <c r="F152" s="52">
        <f t="shared" si="31"/>
        <v>112.50882024443985</v>
      </c>
    </row>
    <row r="153" spans="1:6" ht="12.75" customHeight="1" x14ac:dyDescent="0.2">
      <c r="A153" s="53">
        <v>311</v>
      </c>
      <c r="B153" s="85" t="s">
        <v>350</v>
      </c>
      <c r="C153" s="50" t="s">
        <v>351</v>
      </c>
      <c r="D153" s="51">
        <f t="shared" ref="D153:E153" si="37">SUM(D154:D157)</f>
        <v>1754258.5699999998</v>
      </c>
      <c r="E153" s="51">
        <f t="shared" si="37"/>
        <v>1993814.61</v>
      </c>
      <c r="F153" s="52">
        <f t="shared" si="31"/>
        <v>113.65568588899642</v>
      </c>
    </row>
    <row r="154" spans="1:6" ht="12.75" customHeight="1" x14ac:dyDescent="0.2">
      <c r="A154" s="53">
        <v>3111</v>
      </c>
      <c r="B154" s="85" t="s">
        <v>352</v>
      </c>
      <c r="C154" s="50" t="s">
        <v>353</v>
      </c>
      <c r="D154" s="242">
        <v>1716156.98</v>
      </c>
      <c r="E154" s="242">
        <v>1944701.7</v>
      </c>
      <c r="F154" s="52">
        <f t="shared" si="31"/>
        <v>113.31723861298515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29131.14</v>
      </c>
      <c r="E156" s="242">
        <v>39207.839999999997</v>
      </c>
      <c r="F156" s="52">
        <f t="shared" si="31"/>
        <v>134.59081930882212</v>
      </c>
    </row>
    <row r="157" spans="1:6" ht="12.75" customHeight="1" x14ac:dyDescent="0.2">
      <c r="A157" s="53">
        <v>3114</v>
      </c>
      <c r="B157" s="85" t="s">
        <v>358</v>
      </c>
      <c r="C157" s="50" t="s">
        <v>359</v>
      </c>
      <c r="D157" s="242">
        <v>8970.4500000000007</v>
      </c>
      <c r="E157" s="242">
        <v>9905.07</v>
      </c>
      <c r="F157" s="52">
        <f t="shared" si="31"/>
        <v>110.41887530725883</v>
      </c>
    </row>
    <row r="158" spans="1:6" ht="12.75" customHeight="1" x14ac:dyDescent="0.2">
      <c r="A158" s="53">
        <v>312</v>
      </c>
      <c r="B158" s="85" t="s">
        <v>360</v>
      </c>
      <c r="C158" s="50" t="s">
        <v>361</v>
      </c>
      <c r="D158" s="242">
        <v>98123.06</v>
      </c>
      <c r="E158" s="242">
        <v>99558.68</v>
      </c>
      <c r="F158" s="52">
        <f t="shared" si="31"/>
        <v>101.4630811554389</v>
      </c>
    </row>
    <row r="159" spans="1:6" ht="12.75" customHeight="1" x14ac:dyDescent="0.2">
      <c r="A159" s="53">
        <v>313</v>
      </c>
      <c r="B159" s="85" t="s">
        <v>362</v>
      </c>
      <c r="C159" s="50" t="s">
        <v>363</v>
      </c>
      <c r="D159" s="51">
        <f t="shared" ref="D159:E159" si="38">SUM(D160:D162)</f>
        <v>281686.20999999996</v>
      </c>
      <c r="E159" s="51">
        <f t="shared" si="38"/>
        <v>307641.26</v>
      </c>
      <c r="F159" s="52">
        <f t="shared" si="31"/>
        <v>109.21417132915383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281589.96999999997</v>
      </c>
      <c r="E161" s="242">
        <v>307434.23</v>
      </c>
      <c r="F161" s="52">
        <f t="shared" si="31"/>
        <v>109.17797604793951</v>
      </c>
    </row>
    <row r="162" spans="1:6" ht="12.75" customHeight="1" x14ac:dyDescent="0.2">
      <c r="A162" s="53">
        <v>3133</v>
      </c>
      <c r="B162" s="85" t="s">
        <v>367</v>
      </c>
      <c r="C162" s="50" t="s">
        <v>368</v>
      </c>
      <c r="D162" s="242">
        <v>96.24</v>
      </c>
      <c r="E162" s="242">
        <v>207.03</v>
      </c>
      <c r="F162" s="52">
        <f t="shared" si="31"/>
        <v>215.11845386533665</v>
      </c>
    </row>
    <row r="163" spans="1:6" ht="12.75" customHeight="1" x14ac:dyDescent="0.2">
      <c r="A163" s="53">
        <v>32</v>
      </c>
      <c r="B163" s="85" t="s">
        <v>369</v>
      </c>
      <c r="C163" s="50" t="s">
        <v>370</v>
      </c>
      <c r="D163" s="51">
        <f t="shared" ref="D163:E163" si="39">D164+D169+D177+D187+D188</f>
        <v>403829.14999999997</v>
      </c>
      <c r="E163" s="51">
        <f t="shared" si="39"/>
        <v>443024.81000000006</v>
      </c>
      <c r="F163" s="52">
        <f t="shared" si="31"/>
        <v>109.70600066884724</v>
      </c>
    </row>
    <row r="164" spans="1:6" ht="12.75" customHeight="1" x14ac:dyDescent="0.2">
      <c r="A164" s="53">
        <v>321</v>
      </c>
      <c r="B164" s="85" t="s">
        <v>371</v>
      </c>
      <c r="C164" s="50" t="s">
        <v>372</v>
      </c>
      <c r="D164" s="51">
        <f t="shared" ref="D164:E164" si="40">SUM(D165:D168)</f>
        <v>44299.9</v>
      </c>
      <c r="E164" s="51">
        <f t="shared" si="40"/>
        <v>49931.13</v>
      </c>
      <c r="F164" s="52">
        <f t="shared" si="31"/>
        <v>112.71160882981677</v>
      </c>
    </row>
    <row r="165" spans="1:6" ht="12.75" customHeight="1" x14ac:dyDescent="0.2">
      <c r="A165" s="53">
        <v>3211</v>
      </c>
      <c r="B165" s="85" t="s">
        <v>373</v>
      </c>
      <c r="C165" s="50" t="s">
        <v>374</v>
      </c>
      <c r="D165" s="242">
        <v>5113.03</v>
      </c>
      <c r="E165" s="242">
        <v>8452.92</v>
      </c>
      <c r="F165" s="52">
        <f t="shared" si="31"/>
        <v>165.32115008126297</v>
      </c>
    </row>
    <row r="166" spans="1:6" ht="12.75" customHeight="1" x14ac:dyDescent="0.2">
      <c r="A166" s="53">
        <v>3212</v>
      </c>
      <c r="B166" s="85" t="s">
        <v>375</v>
      </c>
      <c r="C166" s="50" t="s">
        <v>376</v>
      </c>
      <c r="D166" s="242">
        <v>38881.61</v>
      </c>
      <c r="E166" s="242">
        <v>39422.31</v>
      </c>
      <c r="F166" s="52">
        <f t="shared" si="31"/>
        <v>101.39063171509615</v>
      </c>
    </row>
    <row r="167" spans="1:6" ht="12.75" customHeight="1" x14ac:dyDescent="0.2">
      <c r="A167" s="53">
        <v>3213</v>
      </c>
      <c r="B167" s="85" t="s">
        <v>377</v>
      </c>
      <c r="C167" s="50" t="s">
        <v>378</v>
      </c>
      <c r="D167" s="242">
        <v>305.26</v>
      </c>
      <c r="E167" s="242">
        <v>2055.9</v>
      </c>
      <c r="F167" s="52">
        <f t="shared" si="31"/>
        <v>673.49144991155083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240008.68000000002</v>
      </c>
      <c r="E169" s="51">
        <f t="shared" si="41"/>
        <v>311273.65000000002</v>
      </c>
      <c r="F169" s="52">
        <f t="shared" si="31"/>
        <v>129.69266361533258</v>
      </c>
    </row>
    <row r="170" spans="1:6" ht="12.75" customHeight="1" x14ac:dyDescent="0.2">
      <c r="A170" s="53">
        <v>3221</v>
      </c>
      <c r="B170" s="85" t="s">
        <v>383</v>
      </c>
      <c r="C170" s="50" t="s">
        <v>384</v>
      </c>
      <c r="D170" s="242">
        <v>32060.77</v>
      </c>
      <c r="E170" s="242">
        <v>40434.720000000001</v>
      </c>
      <c r="F170" s="52">
        <f t="shared" si="31"/>
        <v>126.11899215146735</v>
      </c>
    </row>
    <row r="171" spans="1:6" ht="12.75" customHeight="1" x14ac:dyDescent="0.2">
      <c r="A171" s="53">
        <v>3222</v>
      </c>
      <c r="B171" s="85" t="s">
        <v>385</v>
      </c>
      <c r="C171" s="50" t="s">
        <v>386</v>
      </c>
      <c r="D171" s="242">
        <v>118171.58</v>
      </c>
      <c r="E171" s="242">
        <v>173019.07</v>
      </c>
      <c r="F171" s="52">
        <f t="shared" si="31"/>
        <v>146.41343544700004</v>
      </c>
    </row>
    <row r="172" spans="1:6" ht="12.75" customHeight="1" x14ac:dyDescent="0.2">
      <c r="A172" s="53">
        <v>3223</v>
      </c>
      <c r="B172" s="85" t="s">
        <v>387</v>
      </c>
      <c r="C172" s="50" t="s">
        <v>388</v>
      </c>
      <c r="D172" s="242">
        <v>80724.34</v>
      </c>
      <c r="E172" s="242">
        <v>75784.210000000006</v>
      </c>
      <c r="F172" s="52">
        <f t="shared" si="31"/>
        <v>93.880247271145251</v>
      </c>
    </row>
    <row r="173" spans="1:6" ht="12.75" customHeight="1" x14ac:dyDescent="0.2">
      <c r="A173" s="53">
        <v>3224</v>
      </c>
      <c r="B173" s="85" t="s">
        <v>389</v>
      </c>
      <c r="C173" s="50" t="s">
        <v>390</v>
      </c>
      <c r="D173" s="242">
        <v>6796.26</v>
      </c>
      <c r="E173" s="242">
        <v>17287.400000000001</v>
      </c>
      <c r="F173" s="52">
        <f t="shared" si="31"/>
        <v>254.36637209288642</v>
      </c>
    </row>
    <row r="174" spans="1:6" ht="12.75" customHeight="1" x14ac:dyDescent="0.2">
      <c r="A174" s="53">
        <v>3225</v>
      </c>
      <c r="B174" s="85" t="s">
        <v>391</v>
      </c>
      <c r="C174" s="50" t="s">
        <v>392</v>
      </c>
      <c r="D174" s="242">
        <v>380.44</v>
      </c>
      <c r="E174" s="242">
        <v>3380.07</v>
      </c>
      <c r="F174" s="52">
        <f t="shared" si="31"/>
        <v>888.46335821680157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1875.29</v>
      </c>
      <c r="E176" s="242">
        <v>1368.18</v>
      </c>
      <c r="F176" s="52">
        <f t="shared" si="31"/>
        <v>72.958315780492626</v>
      </c>
    </row>
    <row r="177" spans="1:6" ht="12.75" customHeight="1" x14ac:dyDescent="0.2">
      <c r="A177" s="53">
        <v>323</v>
      </c>
      <c r="B177" s="85" t="s">
        <v>397</v>
      </c>
      <c r="C177" s="50" t="s">
        <v>398</v>
      </c>
      <c r="D177" s="51">
        <f t="shared" ref="D177:E177" si="42">SUM(D178:D186)</f>
        <v>96766.279999999984</v>
      </c>
      <c r="E177" s="51">
        <f t="shared" si="42"/>
        <v>68813.75</v>
      </c>
      <c r="F177" s="52">
        <f t="shared" si="31"/>
        <v>71.113356842900245</v>
      </c>
    </row>
    <row r="178" spans="1:6" ht="12.75" customHeight="1" x14ac:dyDescent="0.2">
      <c r="A178" s="53">
        <v>3231</v>
      </c>
      <c r="B178" s="85" t="s">
        <v>399</v>
      </c>
      <c r="C178" s="50" t="s">
        <v>400</v>
      </c>
      <c r="D178" s="242">
        <v>41648.49</v>
      </c>
      <c r="E178" s="242">
        <v>24036.74</v>
      </c>
      <c r="F178" s="52">
        <f t="shared" si="31"/>
        <v>57.713352873057346</v>
      </c>
    </row>
    <row r="179" spans="1:6" ht="12.75" customHeight="1" x14ac:dyDescent="0.2">
      <c r="A179" s="53">
        <v>3232</v>
      </c>
      <c r="B179" s="85" t="s">
        <v>401</v>
      </c>
      <c r="C179" s="50" t="s">
        <v>402</v>
      </c>
      <c r="D179" s="242">
        <v>12954.8</v>
      </c>
      <c r="E179" s="242">
        <v>6654.76</v>
      </c>
      <c r="F179" s="52">
        <f t="shared" si="31"/>
        <v>51.369067835860072</v>
      </c>
    </row>
    <row r="180" spans="1:6" ht="12.75" customHeight="1" x14ac:dyDescent="0.2">
      <c r="A180" s="53">
        <v>3233</v>
      </c>
      <c r="B180" s="85" t="s">
        <v>403</v>
      </c>
      <c r="C180" s="50" t="s">
        <v>404</v>
      </c>
      <c r="D180" s="242">
        <v>558.63</v>
      </c>
      <c r="E180" s="242">
        <v>568.08000000000004</v>
      </c>
      <c r="F180" s="52">
        <f t="shared" si="31"/>
        <v>101.69163847269213</v>
      </c>
    </row>
    <row r="181" spans="1:6" ht="12.75" customHeight="1" x14ac:dyDescent="0.2">
      <c r="A181" s="53">
        <v>3234</v>
      </c>
      <c r="B181" s="85" t="s">
        <v>405</v>
      </c>
      <c r="C181" s="50" t="s">
        <v>406</v>
      </c>
      <c r="D181" s="242">
        <v>16756.04</v>
      </c>
      <c r="E181" s="242">
        <v>18120.87</v>
      </c>
      <c r="F181" s="52">
        <f t="shared" si="31"/>
        <v>108.14530163451505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6913.3</v>
      </c>
      <c r="E183" s="242">
        <v>9496.8799999999992</v>
      </c>
      <c r="F183" s="52">
        <f t="shared" si="31"/>
        <v>137.37115415214151</v>
      </c>
    </row>
    <row r="184" spans="1:6" ht="12.75" customHeight="1" x14ac:dyDescent="0.2">
      <c r="A184" s="53">
        <v>3237</v>
      </c>
      <c r="B184" s="85" t="s">
        <v>411</v>
      </c>
      <c r="C184" s="50" t="s">
        <v>412</v>
      </c>
      <c r="D184" s="242">
        <v>10489.32</v>
      </c>
      <c r="E184" s="242">
        <v>4339.54</v>
      </c>
      <c r="F184" s="52">
        <f t="shared" si="31"/>
        <v>41.371032631285921</v>
      </c>
    </row>
    <row r="185" spans="1:6" ht="12.75" customHeight="1" x14ac:dyDescent="0.2">
      <c r="A185" s="53">
        <v>3238</v>
      </c>
      <c r="B185" s="85" t="s">
        <v>413</v>
      </c>
      <c r="C185" s="50" t="s">
        <v>414</v>
      </c>
      <c r="D185" s="242">
        <v>7012.69</v>
      </c>
      <c r="E185" s="242">
        <v>5136.2700000000004</v>
      </c>
      <c r="F185" s="52">
        <f t="shared" si="31"/>
        <v>73.242507511382954</v>
      </c>
    </row>
    <row r="186" spans="1:6" ht="12.75" customHeight="1" x14ac:dyDescent="0.2">
      <c r="A186" s="53">
        <v>3239</v>
      </c>
      <c r="B186" s="85" t="s">
        <v>415</v>
      </c>
      <c r="C186" s="50" t="s">
        <v>416</v>
      </c>
      <c r="D186" s="242">
        <v>433.01</v>
      </c>
      <c r="E186" s="242">
        <v>460.61</v>
      </c>
      <c r="F186" s="52">
        <f t="shared" si="31"/>
        <v>106.3739867439551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22754.29</v>
      </c>
      <c r="E188" s="51">
        <f t="shared" si="43"/>
        <v>13006.279999999999</v>
      </c>
      <c r="F188" s="52">
        <f t="shared" si="31"/>
        <v>57.159682855408803</v>
      </c>
    </row>
    <row r="189" spans="1:6" ht="12.75" customHeight="1" x14ac:dyDescent="0.2">
      <c r="A189" s="53">
        <v>3291</v>
      </c>
      <c r="B189" s="232" t="s">
        <v>421</v>
      </c>
      <c r="C189" s="50" t="s">
        <v>422</v>
      </c>
      <c r="D189" s="242">
        <v>5151.3</v>
      </c>
      <c r="E189" s="242">
        <v>5547.19</v>
      </c>
      <c r="F189" s="52">
        <f t="shared" si="31"/>
        <v>107.68524450138798</v>
      </c>
    </row>
    <row r="190" spans="1:6" ht="12.75" customHeight="1" x14ac:dyDescent="0.2">
      <c r="A190" s="53">
        <v>3292</v>
      </c>
      <c r="B190" s="85" t="s">
        <v>423</v>
      </c>
      <c r="C190" s="50" t="s">
        <v>424</v>
      </c>
      <c r="D190" s="242">
        <v>3372.49</v>
      </c>
      <c r="E190" s="242"/>
      <c r="F190" s="52">
        <f t="shared" si="31"/>
        <v>0</v>
      </c>
    </row>
    <row r="191" spans="1:6" ht="12.75" customHeight="1" x14ac:dyDescent="0.2">
      <c r="A191" s="53">
        <v>3293</v>
      </c>
      <c r="B191" s="85" t="s">
        <v>425</v>
      </c>
      <c r="C191" s="50" t="s">
        <v>426</v>
      </c>
      <c r="D191" s="242">
        <v>122.82</v>
      </c>
      <c r="E191" s="242">
        <v>1306.58</v>
      </c>
      <c r="F191" s="52">
        <f t="shared" si="31"/>
        <v>1063.8169679205341</v>
      </c>
    </row>
    <row r="192" spans="1:6" ht="12.75" customHeight="1" x14ac:dyDescent="0.2">
      <c r="A192" s="53">
        <v>3294</v>
      </c>
      <c r="B192" s="85" t="s">
        <v>427</v>
      </c>
      <c r="C192" s="50" t="s">
        <v>428</v>
      </c>
      <c r="D192" s="242">
        <v>119.45</v>
      </c>
      <c r="E192" s="242">
        <v>53.09</v>
      </c>
      <c r="F192" s="52">
        <f t="shared" si="31"/>
        <v>44.44537463373797</v>
      </c>
    </row>
    <row r="193" spans="1:6" ht="12.75" customHeight="1" x14ac:dyDescent="0.2">
      <c r="A193" s="53">
        <v>3295</v>
      </c>
      <c r="B193" s="85" t="s">
        <v>429</v>
      </c>
      <c r="C193" s="50" t="s">
        <v>430</v>
      </c>
      <c r="D193" s="242">
        <v>2987.92</v>
      </c>
      <c r="E193" s="242">
        <v>2429.13</v>
      </c>
      <c r="F193" s="52">
        <f t="shared" si="31"/>
        <v>81.298361401911706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11000.31</v>
      </c>
      <c r="E195" s="242">
        <v>3670.29</v>
      </c>
      <c r="F195" s="52">
        <f t="shared" si="31"/>
        <v>33.365332431540565</v>
      </c>
    </row>
    <row r="196" spans="1:6" ht="12.75" customHeight="1" x14ac:dyDescent="0.2">
      <c r="A196" s="53">
        <v>34</v>
      </c>
      <c r="B196" s="232" t="s">
        <v>435</v>
      </c>
      <c r="C196" s="50" t="s">
        <v>436</v>
      </c>
      <c r="D196" s="51">
        <f t="shared" ref="D196:E196" si="44">D197+D202+D210</f>
        <v>2616.2000000000003</v>
      </c>
      <c r="E196" s="51">
        <f t="shared" si="44"/>
        <v>2214.0700000000002</v>
      </c>
      <c r="F196" s="52">
        <f t="shared" si="31"/>
        <v>84.629233239049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2616.2000000000003</v>
      </c>
      <c r="E210" s="51">
        <f t="shared" si="47"/>
        <v>2214.0700000000002</v>
      </c>
      <c r="F210" s="52">
        <f t="shared" si="31"/>
        <v>84.629233239049</v>
      </c>
    </row>
    <row r="211" spans="1:6" ht="12.75" customHeight="1" x14ac:dyDescent="0.2">
      <c r="A211" s="53">
        <v>3431</v>
      </c>
      <c r="B211" s="232" t="s">
        <v>465</v>
      </c>
      <c r="C211" s="50" t="s">
        <v>466</v>
      </c>
      <c r="D211" s="242">
        <v>2504.13</v>
      </c>
      <c r="E211" s="242">
        <v>2072.4499999999998</v>
      </c>
      <c r="F211" s="52">
        <f t="shared" si="31"/>
        <v>82.761278368135834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112.07</v>
      </c>
      <c r="E213" s="242">
        <v>92.51</v>
      </c>
      <c r="F213" s="52">
        <f t="shared" si="31"/>
        <v>82.546622646560195</v>
      </c>
    </row>
    <row r="214" spans="1:6" ht="12.75" customHeight="1" x14ac:dyDescent="0.2">
      <c r="A214" s="53">
        <v>3434</v>
      </c>
      <c r="B214" s="85" t="s">
        <v>471</v>
      </c>
      <c r="C214" s="50" t="s">
        <v>472</v>
      </c>
      <c r="D214" s="242">
        <v>0</v>
      </c>
      <c r="E214" s="242">
        <v>49.11</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80962.91</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80962.91</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80962.91</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2589.1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2589.1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2589.1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2540513.19</v>
      </c>
      <c r="E289" s="51">
        <f t="shared" si="79"/>
        <v>2929805.44</v>
      </c>
      <c r="F289" s="52">
        <f t="shared" si="76"/>
        <v>115.32337055097123</v>
      </c>
    </row>
    <row r="290" spans="1:6" ht="12.75" customHeight="1" x14ac:dyDescent="0.2">
      <c r="A290" s="53" t="s">
        <v>608</v>
      </c>
      <c r="B290" s="85" t="s">
        <v>619</v>
      </c>
      <c r="C290" s="50" t="s">
        <v>620</v>
      </c>
      <c r="D290" s="51">
        <f>IF(D6&gt;=D289,D6-D289,0)</f>
        <v>165927.21000000043</v>
      </c>
      <c r="E290" s="51">
        <f>IF(E6&gt;=E289,E6-E289,0)</f>
        <v>203380.92000000086</v>
      </c>
      <c r="F290" s="52">
        <f t="shared" si="76"/>
        <v>122.57237375352743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86094.14</v>
      </c>
      <c r="E292" s="242">
        <v>224612.43</v>
      </c>
      <c r="F292" s="52">
        <f t="shared" si="76"/>
        <v>260.89165882834766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26480.1</v>
      </c>
      <c r="E294" s="242">
        <v>23674.61</v>
      </c>
      <c r="F294" s="52">
        <f t="shared" si="76"/>
        <v>89.405289254949949</v>
      </c>
    </row>
    <row r="295" spans="1:6" ht="24" x14ac:dyDescent="0.2">
      <c r="A295" s="53">
        <v>9661</v>
      </c>
      <c r="B295" s="85" t="s">
        <v>629</v>
      </c>
      <c r="C295" s="50" t="s">
        <v>630</v>
      </c>
      <c r="D295" s="242">
        <v>4658.21</v>
      </c>
      <c r="E295" s="242">
        <v>4460.2</v>
      </c>
      <c r="F295" s="52">
        <f t="shared" si="76"/>
        <v>95.749225560891418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100519.60999999999</v>
      </c>
      <c r="E350" s="51">
        <f t="shared" si="95"/>
        <v>103056.04</v>
      </c>
      <c r="F350" s="52">
        <f t="shared" si="81"/>
        <v>102.52331858430411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100519.60999999999</v>
      </c>
      <c r="E363" s="51">
        <f t="shared" si="99"/>
        <v>103056.04</v>
      </c>
      <c r="F363" s="52">
        <f t="shared" si="81"/>
        <v>102.52331858430411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7578.93</v>
      </c>
      <c r="E369" s="51">
        <f t="shared" si="101"/>
        <v>25595.51</v>
      </c>
      <c r="F369" s="52">
        <f t="shared" si="81"/>
        <v>337.71930866230451</v>
      </c>
    </row>
    <row r="370" spans="1:6" ht="12.75" customHeight="1" x14ac:dyDescent="0.2">
      <c r="A370" s="53">
        <v>4221</v>
      </c>
      <c r="B370" s="85" t="s">
        <v>674</v>
      </c>
      <c r="C370" s="50" t="s">
        <v>766</v>
      </c>
      <c r="D370" s="242">
        <v>7578.93</v>
      </c>
      <c r="E370" s="242">
        <v>21244.53</v>
      </c>
      <c r="F370" s="52">
        <f t="shared" si="81"/>
        <v>280.3104132113636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3691.28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659.7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92940.68</v>
      </c>
      <c r="E383" s="51">
        <f t="shared" si="103"/>
        <v>77460.53</v>
      </c>
      <c r="F383" s="52">
        <f t="shared" si="81"/>
        <v>83.344053432791767</v>
      </c>
    </row>
    <row r="384" spans="1:6" ht="12.75" customHeight="1" x14ac:dyDescent="0.2">
      <c r="A384" s="53">
        <v>4241</v>
      </c>
      <c r="B384" s="85" t="s">
        <v>783</v>
      </c>
      <c r="C384" s="50" t="s">
        <v>784</v>
      </c>
      <c r="D384" s="242">
        <v>92940.68</v>
      </c>
      <c r="E384" s="242">
        <v>77460.53</v>
      </c>
      <c r="F384" s="52">
        <f t="shared" si="81"/>
        <v>83.344053432791767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100519.60999999999</v>
      </c>
      <c r="E408" s="51">
        <f t="shared" si="111"/>
        <v>103056.04</v>
      </c>
      <c r="F408" s="52">
        <f t="shared" si="81"/>
        <v>102.52331858430411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138512</v>
      </c>
      <c r="E410" s="242">
        <v>211622.69</v>
      </c>
      <c r="F410" s="52">
        <f t="shared" si="81"/>
        <v>152.78292855492666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2706440.4000000004</v>
      </c>
      <c r="E412" s="51">
        <f>E6+E298</f>
        <v>3133186.3600000008</v>
      </c>
      <c r="F412" s="52">
        <f t="shared" si="81"/>
        <v>115.76779448015925</v>
      </c>
    </row>
    <row r="413" spans="1:6" ht="12.75" customHeight="1" x14ac:dyDescent="0.2">
      <c r="A413" s="53" t="s">
        <v>608</v>
      </c>
      <c r="B413" s="85" t="s">
        <v>831</v>
      </c>
      <c r="C413" s="50" t="s">
        <v>832</v>
      </c>
      <c r="D413" s="51">
        <f t="shared" ref="D413:E413" si="112">D289+D350</f>
        <v>2641032.7999999998</v>
      </c>
      <c r="E413" s="51">
        <f t="shared" si="112"/>
        <v>3032861.48</v>
      </c>
      <c r="F413" s="52">
        <f t="shared" si="81"/>
        <v>114.83619135665413</v>
      </c>
    </row>
    <row r="414" spans="1:6" ht="12.75" customHeight="1" x14ac:dyDescent="0.2">
      <c r="A414" s="53" t="s">
        <v>608</v>
      </c>
      <c r="B414" s="85" t="s">
        <v>833</v>
      </c>
      <c r="C414" s="50" t="s">
        <v>834</v>
      </c>
      <c r="D414" s="51">
        <f t="shared" ref="D414:E414" si="113">IF(D412&gt;=D413,D412-D413,0)</f>
        <v>65407.600000000559</v>
      </c>
      <c r="E414" s="51">
        <f t="shared" si="113"/>
        <v>100324.88000000082</v>
      </c>
      <c r="F414" s="52">
        <f t="shared" si="81"/>
        <v>153.38413273075295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12989.739999999991</v>
      </c>
      <c r="F416" s="52" t="str">
        <f t="shared" si="81"/>
        <v>-</v>
      </c>
    </row>
    <row r="417" spans="1:6" ht="12.75" customHeight="1" x14ac:dyDescent="0.2">
      <c r="A417" s="60" t="s">
        <v>837</v>
      </c>
      <c r="B417" s="85" t="s">
        <v>840</v>
      </c>
      <c r="C417" s="61" t="s">
        <v>841</v>
      </c>
      <c r="D417" s="51">
        <f t="shared" ref="D417:E417" si="116">IF(D293-D292+D410-D409&gt;=0,D293-D292+D410-D409,0)</f>
        <v>52417.86</v>
      </c>
      <c r="E417" s="51">
        <f t="shared" si="116"/>
        <v>0</v>
      </c>
      <c r="F417" s="52">
        <f t="shared" si="81"/>
        <v>0</v>
      </c>
    </row>
    <row r="418" spans="1:6" ht="12.75" customHeight="1" x14ac:dyDescent="0.2">
      <c r="A418" s="55" t="s">
        <v>842</v>
      </c>
      <c r="B418" s="233" t="s">
        <v>843</v>
      </c>
      <c r="C418" s="56" t="s">
        <v>844</v>
      </c>
      <c r="D418" s="62">
        <f t="shared" ref="D418:E418" si="117">D294+D411</f>
        <v>26480.1</v>
      </c>
      <c r="E418" s="62">
        <f t="shared" si="117"/>
        <v>23674.61</v>
      </c>
      <c r="F418" s="57">
        <f t="shared" si="81"/>
        <v>89.405289254949949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2706440.4000000004</v>
      </c>
      <c r="E639" s="51">
        <f t="shared" si="180"/>
        <v>3133186.3600000008</v>
      </c>
      <c r="F639" s="52">
        <f t="shared" si="119"/>
        <v>115.76779448015925</v>
      </c>
    </row>
    <row r="640" spans="1:6" ht="12.75" customHeight="1" x14ac:dyDescent="0.2">
      <c r="A640" s="53" t="s">
        <v>608</v>
      </c>
      <c r="B640" s="85" t="s">
        <v>1277</v>
      </c>
      <c r="C640" s="50" t="s">
        <v>1278</v>
      </c>
      <c r="D640" s="51">
        <f t="shared" ref="D640:E640" si="181">D413+D528</f>
        <v>2641032.7999999998</v>
      </c>
      <c r="E640" s="51">
        <f t="shared" si="181"/>
        <v>3032861.48</v>
      </c>
      <c r="F640" s="52">
        <f t="shared" si="119"/>
        <v>114.83619135665413</v>
      </c>
    </row>
    <row r="641" spans="1:6" ht="12.75" customHeight="1" x14ac:dyDescent="0.2">
      <c r="A641" s="53" t="s">
        <v>608</v>
      </c>
      <c r="B641" s="85" t="s">
        <v>1279</v>
      </c>
      <c r="C641" s="50" t="s">
        <v>1280</v>
      </c>
      <c r="D641" s="51">
        <f t="shared" ref="D641:E641" si="182">IF(D639&gt;=D640,D639-D640,0)</f>
        <v>65407.600000000559</v>
      </c>
      <c r="E641" s="51">
        <f t="shared" si="182"/>
        <v>100324.88000000082</v>
      </c>
      <c r="F641" s="52">
        <f t="shared" si="119"/>
        <v>153.38413273075295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12989.739999999991</v>
      </c>
      <c r="F643" s="52" t="str">
        <f t="shared" si="119"/>
        <v>-</v>
      </c>
    </row>
    <row r="644" spans="1:6" ht="24" x14ac:dyDescent="0.2">
      <c r="A644" s="60" t="s">
        <v>1285</v>
      </c>
      <c r="B644" s="85" t="s">
        <v>1286</v>
      </c>
      <c r="C644" s="61" t="s">
        <v>1285</v>
      </c>
      <c r="D644" s="51">
        <f t="shared" ref="D644:E644" si="185">IF(D417-D416+D638-D637&gt;=0,D417-D416+D638-D637,0)</f>
        <v>52417.86</v>
      </c>
      <c r="E644" s="51">
        <f t="shared" si="185"/>
        <v>0</v>
      </c>
      <c r="F644" s="52">
        <f t="shared" si="119"/>
        <v>0</v>
      </c>
    </row>
    <row r="645" spans="1:6" ht="24" x14ac:dyDescent="0.2">
      <c r="A645" s="53" t="s">
        <v>608</v>
      </c>
      <c r="B645" s="85" t="s">
        <v>1287</v>
      </c>
      <c r="C645" s="50" t="s">
        <v>1288</v>
      </c>
      <c r="D645" s="51">
        <f t="shared" ref="D645:E645" si="186">IF(D641+D643-D642-D644&gt;=0,D641+D643-D642-D644,0)</f>
        <v>12989.740000000558</v>
      </c>
      <c r="E645" s="51">
        <f t="shared" si="186"/>
        <v>113314.62000000081</v>
      </c>
      <c r="F645" s="52">
        <f t="shared" si="119"/>
        <v>872.33940017272039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183711.89</v>
      </c>
      <c r="E647" s="243">
        <v>234398.91</v>
      </c>
      <c r="F647" s="57">
        <f t="shared" si="119"/>
        <v>127.59049509533651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4165.74</v>
      </c>
      <c r="E649" s="242">
        <v>46040.79</v>
      </c>
      <c r="F649" s="52">
        <f t="shared" ref="F649:F724" si="188">IF(D649&lt;&gt;0,IF(E649/D649&gt;=100,"&gt;&gt;100",E649/D649*100),"-")</f>
        <v>1105.2247619870659</v>
      </c>
    </row>
    <row r="650" spans="1:6" ht="12.75" customHeight="1" x14ac:dyDescent="0.2">
      <c r="A650" s="53" t="s">
        <v>1296</v>
      </c>
      <c r="B650" s="85" t="s">
        <v>1297</v>
      </c>
      <c r="C650" s="50" t="s">
        <v>1296</v>
      </c>
      <c r="D650" s="242">
        <v>2783896.15</v>
      </c>
      <c r="E650" s="242">
        <v>3140105.89</v>
      </c>
      <c r="F650" s="52">
        <f t="shared" si="188"/>
        <v>112.79536738466341</v>
      </c>
    </row>
    <row r="651" spans="1:6" ht="12.75" customHeight="1" x14ac:dyDescent="0.2">
      <c r="A651" s="53" t="s">
        <v>1298</v>
      </c>
      <c r="B651" s="85" t="s">
        <v>1299</v>
      </c>
      <c r="C651" s="50" t="s">
        <v>1298</v>
      </c>
      <c r="D651" s="242">
        <v>2742021.1</v>
      </c>
      <c r="E651" s="242">
        <v>3037003.07</v>
      </c>
      <c r="F651" s="52">
        <f t="shared" si="188"/>
        <v>110.7578300546265</v>
      </c>
    </row>
    <row r="652" spans="1:6" ht="24" x14ac:dyDescent="0.2">
      <c r="A652" s="53">
        <v>11</v>
      </c>
      <c r="B652" s="85" t="s">
        <v>1300</v>
      </c>
      <c r="C652" s="50" t="s">
        <v>1301</v>
      </c>
      <c r="D652" s="51">
        <f t="shared" ref="D652:E652" si="189">+D649+D650-D651</f>
        <v>46040.790000000037</v>
      </c>
      <c r="E652" s="51">
        <f t="shared" si="189"/>
        <v>149143.61000000034</v>
      </c>
      <c r="F652" s="52">
        <f t="shared" si="188"/>
        <v>323.93799063830187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107</v>
      </c>
      <c r="E654" s="262">
        <v>108</v>
      </c>
      <c r="F654" s="52">
        <f t="shared" si="188"/>
        <v>100.93457943925233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99</v>
      </c>
      <c r="E656" s="262">
        <v>101</v>
      </c>
      <c r="F656" s="52">
        <f t="shared" si="188"/>
        <v>102.02020202020201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7648.41</v>
      </c>
      <c r="E675" s="242">
        <v>200495.54</v>
      </c>
      <c r="F675" s="52">
        <f t="shared" si="188"/>
        <v>2621.4015723529469</v>
      </c>
    </row>
    <row r="676" spans="1:6" ht="24" x14ac:dyDescent="0.2">
      <c r="A676" s="53">
        <v>63613</v>
      </c>
      <c r="B676" s="232" t="s">
        <v>1349</v>
      </c>
      <c r="C676" s="50" t="s">
        <v>1350</v>
      </c>
      <c r="D676" s="242">
        <v>1843355.62</v>
      </c>
      <c r="E676" s="242">
        <v>2078607.6</v>
      </c>
      <c r="F676" s="52">
        <f t="shared" si="188"/>
        <v>112.76215926257353</v>
      </c>
    </row>
    <row r="677" spans="1:6" ht="24" x14ac:dyDescent="0.2">
      <c r="A677" s="53">
        <v>63622</v>
      </c>
      <c r="B677" s="232" t="s">
        <v>1351</v>
      </c>
      <c r="C677" s="50" t="s">
        <v>1352</v>
      </c>
      <c r="D677" s="242">
        <v>92056.97</v>
      </c>
      <c r="E677" s="242">
        <v>75564.95</v>
      </c>
      <c r="F677" s="52">
        <f t="shared" si="188"/>
        <v>82.084984982668885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163221.34</v>
      </c>
      <c r="E710" s="242">
        <v>94750.93</v>
      </c>
      <c r="F710" s="52">
        <f t="shared" si="188"/>
        <v>58.050577210063338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13950.6</v>
      </c>
      <c r="E716" s="242">
        <v>4215.08</v>
      </c>
      <c r="F716" s="52">
        <f t="shared" si="188"/>
        <v>30.214327699167061</v>
      </c>
    </row>
    <row r="717" spans="1:6" ht="12.75" customHeight="1" x14ac:dyDescent="0.2">
      <c r="A717" s="53">
        <v>31215</v>
      </c>
      <c r="B717" s="85" t="s">
        <v>1413</v>
      </c>
      <c r="C717" s="50" t="s">
        <v>1414</v>
      </c>
      <c r="D717" s="242">
        <v>7435.31</v>
      </c>
      <c r="E717" s="242">
        <v>4728.54</v>
      </c>
      <c r="F717" s="52">
        <f t="shared" si="188"/>
        <v>63.595734407845804</v>
      </c>
    </row>
    <row r="718" spans="1:6" ht="12.75" customHeight="1" x14ac:dyDescent="0.2">
      <c r="A718" s="53">
        <v>32121</v>
      </c>
      <c r="B718" s="85" t="s">
        <v>1415</v>
      </c>
      <c r="C718" s="50" t="s">
        <v>1416</v>
      </c>
      <c r="D718" s="242">
        <v>38881.61</v>
      </c>
      <c r="E718" s="242">
        <v>39422.31</v>
      </c>
      <c r="F718" s="52">
        <f t="shared" si="188"/>
        <v>101.39063171509615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4668.5200000000004</v>
      </c>
      <c r="E720" s="242">
        <v>8828.31</v>
      </c>
      <c r="F720" s="52">
        <f t="shared" si="188"/>
        <v>189.10297053455912</v>
      </c>
    </row>
    <row r="721" spans="1:6" ht="12.75" customHeight="1" x14ac:dyDescent="0.2">
      <c r="A721" s="53" t="s">
        <v>1421</v>
      </c>
      <c r="B721" s="85" t="s">
        <v>1422</v>
      </c>
      <c r="C721" s="50" t="s">
        <v>1421</v>
      </c>
      <c r="D721" s="242">
        <v>265.45</v>
      </c>
      <c r="E721" s="242">
        <v>0</v>
      </c>
      <c r="F721" s="52">
        <f t="shared" si="188"/>
        <v>0</v>
      </c>
    </row>
    <row r="722" spans="1:6" ht="12.75" customHeight="1" x14ac:dyDescent="0.2">
      <c r="A722" s="53" t="s">
        <v>1423</v>
      </c>
      <c r="B722" s="85" t="s">
        <v>1424</v>
      </c>
      <c r="C722" s="50" t="s">
        <v>1423</v>
      </c>
      <c r="D722" s="242">
        <v>6803.64</v>
      </c>
      <c r="E722" s="242">
        <v>3082.28</v>
      </c>
      <c r="F722" s="52">
        <f t="shared" si="188"/>
        <v>45.303396417211964</v>
      </c>
    </row>
    <row r="723" spans="1:6" ht="12.75" customHeight="1" x14ac:dyDescent="0.2">
      <c r="A723" s="53" t="s">
        <v>1425</v>
      </c>
      <c r="B723" s="85" t="s">
        <v>1426</v>
      </c>
      <c r="C723" s="50" t="s">
        <v>1425</v>
      </c>
      <c r="D723" s="242">
        <v>3327.99</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4952.21</v>
      </c>
      <c r="E725" s="242">
        <v>5447.19</v>
      </c>
      <c r="F725" s="52">
        <f t="shared" ref="F725:F979" si="190">IF(D725&lt;&gt;0,IF(E725/D725&gt;=100,"&gt;&gt;100",E725/D725*100),"-")</f>
        <v>109.99513348585781</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80962.91</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3" workbookViewId="0">
      <selection activeCell="D302" sqref="D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4237897.6100000003</v>
      </c>
      <c r="E6" s="229">
        <f t="shared" si="0"/>
        <v>4441801.8900000006</v>
      </c>
      <c r="F6" s="230">
        <f t="shared" ref="F6:F260" si="1">IF(D6&gt;0,IF(E6/D6&gt;=100,"&gt;&gt;100",E6/D6*100),"-")</f>
        <v>104.81144894862149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3965443.7800000007</v>
      </c>
      <c r="E7" s="104">
        <f t="shared" si="2"/>
        <v>4011796.1700000004</v>
      </c>
      <c r="F7" s="93">
        <f t="shared" si="1"/>
        <v>101.16890801059344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4032.27</v>
      </c>
      <c r="E8" s="104">
        <f>E9+E10-E11</f>
        <v>4032.27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3899.55</v>
      </c>
      <c r="E9" s="247">
        <v>3899.55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3961411.5100000007</v>
      </c>
      <c r="E12" s="104">
        <f t="shared" si="3"/>
        <v>4007763.9000000004</v>
      </c>
      <c r="F12" s="93">
        <f t="shared" si="1"/>
        <v>101.17009782707476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3602886.4400000004</v>
      </c>
      <c r="E13" s="104">
        <f t="shared" si="4"/>
        <v>3531108.0700000003</v>
      </c>
      <c r="F13" s="93">
        <f t="shared" si="1"/>
        <v>98.007753749796237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5817909.6100000003</v>
      </c>
      <c r="E15" s="247">
        <v>5817909.6100000003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2215023.17</v>
      </c>
      <c r="E18" s="247">
        <v>2286801.54</v>
      </c>
      <c r="F18" s="93">
        <f t="shared" si="1"/>
        <v>103.24052456751502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31866.530000000028</v>
      </c>
      <c r="E19" s="104">
        <f t="shared" si="5"/>
        <v>72402.750000000116</v>
      </c>
      <c r="F19" s="93">
        <f t="shared" si="1"/>
        <v>227.20625684691763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460439.35</v>
      </c>
      <c r="E20" s="247">
        <v>594894.22</v>
      </c>
      <c r="F20" s="93">
        <f t="shared" si="1"/>
        <v>129.20142902642877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19699.75</v>
      </c>
      <c r="E21" s="247">
        <v>19380.060000000001</v>
      </c>
      <c r="F21" s="93">
        <f t="shared" si="1"/>
        <v>98.377187527760512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22475.81</v>
      </c>
      <c r="E22" s="247">
        <v>24976.53</v>
      </c>
      <c r="F22" s="93">
        <f t="shared" si="1"/>
        <v>111.12627309093641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163.95</v>
      </c>
      <c r="E23" s="247">
        <v>163.95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33372.01</v>
      </c>
      <c r="E24" s="247">
        <v>33372.01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5858.8</v>
      </c>
      <c r="E25" s="247">
        <v>5858.8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32223.95</v>
      </c>
      <c r="E26" s="247">
        <v>32883.65</v>
      </c>
      <c r="F26" s="93">
        <f t="shared" si="1"/>
        <v>102.04723505343077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542367.09</v>
      </c>
      <c r="E28" s="247">
        <v>639126.47</v>
      </c>
      <c r="F28" s="93">
        <f t="shared" si="1"/>
        <v>117.84020118182319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326658.54000000004</v>
      </c>
      <c r="E35" s="104">
        <f t="shared" si="7"/>
        <v>404253.08</v>
      </c>
      <c r="F35" s="93">
        <f t="shared" si="1"/>
        <v>123.75402155412804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326393.09000000003</v>
      </c>
      <c r="E36" s="247">
        <v>403987.63</v>
      </c>
      <c r="F36" s="93">
        <f t="shared" si="1"/>
        <v>123.77334029957558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48112.02</v>
      </c>
      <c r="E54" s="247">
        <v>49037.43</v>
      </c>
      <c r="F54" s="93">
        <f t="shared" si="1"/>
        <v>101.92344865170908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48112.02</v>
      </c>
      <c r="E55" s="247">
        <v>49037.43</v>
      </c>
      <c r="F55" s="93">
        <f t="shared" si="1"/>
        <v>101.92344865170908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272453.83</v>
      </c>
      <c r="E68" s="104">
        <f t="shared" si="13"/>
        <v>430005.72</v>
      </c>
      <c r="F68" s="93">
        <f t="shared" si="1"/>
        <v>157.82700503788107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46040.79</v>
      </c>
      <c r="E69" s="104">
        <f t="shared" si="14"/>
        <v>149143.60999999999</v>
      </c>
      <c r="F69" s="93">
        <f t="shared" si="1"/>
        <v>323.93799063830136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46040.79</v>
      </c>
      <c r="E70" s="104">
        <f t="shared" si="15"/>
        <v>148826.76999999999</v>
      </c>
      <c r="F70" s="93">
        <f t="shared" si="1"/>
        <v>323.24981825898294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46040.79</v>
      </c>
      <c r="E72" s="247">
        <v>148826.76999999999</v>
      </c>
      <c r="F72" s="93">
        <f t="shared" si="1"/>
        <v>323.24981825898294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316.83999999999997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16794.55</v>
      </c>
      <c r="E78" s="104">
        <f>E79+SUM(E82:E84)-E85+E86</f>
        <v>23362.06</v>
      </c>
      <c r="F78" s="93">
        <f t="shared" si="1"/>
        <v>139.10500727914712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16794.55</v>
      </c>
      <c r="E86" s="247">
        <v>23362.06</v>
      </c>
      <c r="F86" s="93">
        <f t="shared" si="1"/>
        <v>139.10500727914712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25906.600000000002</v>
      </c>
      <c r="E146" s="104">
        <f t="shared" si="26"/>
        <v>23101.14</v>
      </c>
      <c r="F146" s="93">
        <f t="shared" si="1"/>
        <v>89.170867655346512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21821.88</v>
      </c>
      <c r="E159" s="247">
        <v>19214.43</v>
      </c>
      <c r="F159" s="93">
        <f t="shared" si="1"/>
        <v>88.051212819427107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4084.72</v>
      </c>
      <c r="E160" s="247">
        <v>3886.71</v>
      </c>
      <c r="F160" s="93">
        <f t="shared" si="1"/>
        <v>95.152421708219904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183711.89</v>
      </c>
      <c r="E170" s="104">
        <f t="shared" si="29"/>
        <v>234398.91</v>
      </c>
      <c r="F170" s="93">
        <f t="shared" si="1"/>
        <v>127.59049509533651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183711.89</v>
      </c>
      <c r="E173" s="247">
        <v>234398.91</v>
      </c>
      <c r="F173" s="93">
        <f t="shared" si="1"/>
        <v>127.59049509533651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4237897.6100000003</v>
      </c>
      <c r="E175" s="104">
        <f t="shared" si="30"/>
        <v>4441801.8899999997</v>
      </c>
      <c r="F175" s="93">
        <f t="shared" si="1"/>
        <v>104.81144894862146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228707.66999999995</v>
      </c>
      <c r="E176" s="104">
        <f t="shared" si="31"/>
        <v>288807.14999999997</v>
      </c>
      <c r="F176" s="93">
        <f t="shared" si="1"/>
        <v>126.2778594176575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228707.66999999995</v>
      </c>
      <c r="E177" s="104">
        <f t="shared" si="32"/>
        <v>288807.14999999997</v>
      </c>
      <c r="F177" s="93">
        <f t="shared" si="1"/>
        <v>126.2778594176575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188640.49</v>
      </c>
      <c r="E178" s="247">
        <v>232295.71</v>
      </c>
      <c r="F178" s="93">
        <f t="shared" si="1"/>
        <v>123.14202004034236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29103.67</v>
      </c>
      <c r="E179" s="247">
        <v>36301.64</v>
      </c>
      <c r="F179" s="93">
        <f t="shared" si="1"/>
        <v>124.73217295275821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258.49</v>
      </c>
      <c r="E180" s="104">
        <f t="shared" si="33"/>
        <v>223.74</v>
      </c>
      <c r="F180" s="93">
        <f t="shared" si="1"/>
        <v>86.556539904831908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258.49</v>
      </c>
      <c r="E183" s="247">
        <v>223.74</v>
      </c>
      <c r="F183" s="93">
        <f t="shared" si="1"/>
        <v>86.556539904831908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10705.02</v>
      </c>
      <c r="E188" s="247">
        <v>19986.060000000001</v>
      </c>
      <c r="F188" s="93">
        <f t="shared" si="1"/>
        <v>186.69801644462132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4009189.94</v>
      </c>
      <c r="E237" s="104">
        <f t="shared" si="41"/>
        <v>4152994.7399999998</v>
      </c>
      <c r="F237" s="93">
        <f t="shared" si="1"/>
        <v>103.58687919884385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3969720.13</v>
      </c>
      <c r="E238" s="104">
        <f t="shared" si="42"/>
        <v>4016005.51</v>
      </c>
      <c r="F238" s="93">
        <f t="shared" si="1"/>
        <v>101.16596078525062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3969720.13</v>
      </c>
      <c r="E239" s="104">
        <f t="shared" si="43"/>
        <v>4016005.51</v>
      </c>
      <c r="F239" s="93">
        <f t="shared" si="1"/>
        <v>101.16596078525062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3969720.13</v>
      </c>
      <c r="E240" s="247">
        <v>4016005.51</v>
      </c>
      <c r="F240" s="93">
        <f t="shared" si="1"/>
        <v>101.16596078525062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12989.74</v>
      </c>
      <c r="E245" s="104">
        <f t="shared" si="45"/>
        <v>113314.62</v>
      </c>
      <c r="F245" s="93">
        <f t="shared" si="1"/>
        <v>872.33940017275165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12989.74</v>
      </c>
      <c r="E246" s="104">
        <f t="shared" si="46"/>
        <v>113314.62</v>
      </c>
      <c r="F246" s="93">
        <f t="shared" si="1"/>
        <v>872.33940017275165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12989.74</v>
      </c>
      <c r="E248" s="247">
        <v>113314.62</v>
      </c>
      <c r="F248" s="93">
        <f t="shared" si="1"/>
        <v>872.33940017275165</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26480.07</v>
      </c>
      <c r="E255" s="247">
        <v>23674.61</v>
      </c>
      <c r="F255" s="93">
        <f t="shared" si="1"/>
        <v>89.405390544662453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131368.62</v>
      </c>
      <c r="E259" s="104">
        <f t="shared" si="49"/>
        <v>9976.02</v>
      </c>
      <c r="F259" s="93">
        <f t="shared" si="1"/>
        <v>7.5939139803706546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131368.62</v>
      </c>
      <c r="E260" s="248">
        <v>9976.02</v>
      </c>
      <c r="F260" s="97">
        <f t="shared" si="1"/>
        <v>7.5939139803706546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21821.88</v>
      </c>
      <c r="E264" s="247">
        <v>19214.43</v>
      </c>
      <c r="F264" s="93">
        <f t="shared" si="50"/>
        <v>88.051212819427107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4084.72</v>
      </c>
      <c r="E265" s="247">
        <v>3886.71</v>
      </c>
      <c r="F265" s="93">
        <f t="shared" si="50"/>
        <v>95.152421708219904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16604.189999999999</v>
      </c>
      <c r="E268" s="247">
        <v>23171.7</v>
      </c>
      <c r="F268" s="93">
        <f t="shared" si="50"/>
        <v>139.55332961138126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190.36</v>
      </c>
      <c r="E271" s="247">
        <v>190.36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40067.19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188640.48</v>
      </c>
      <c r="E288" s="247">
        <v>288807.15000000002</v>
      </c>
      <c r="F288" s="93">
        <f t="shared" si="50"/>
        <v>153.09924465841053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205.47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2641032.8000000003</v>
      </c>
      <c r="E114" s="81">
        <f t="shared" si="22"/>
        <v>3032861.48</v>
      </c>
      <c r="F114" s="63">
        <f t="shared" si="1"/>
        <v>114.8361913566541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2522861.2200000002</v>
      </c>
      <c r="E115" s="81">
        <f t="shared" si="23"/>
        <v>2859842.41</v>
      </c>
      <c r="F115" s="63">
        <f t="shared" si="1"/>
        <v>113.3571037252695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2522861.2200000002</v>
      </c>
      <c r="E117" s="249">
        <v>2859842.41</v>
      </c>
      <c r="F117" s="63">
        <f t="shared" si="1"/>
        <v>113.3571037252695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118171.58</v>
      </c>
      <c r="E126" s="249">
        <v>173019.07</v>
      </c>
      <c r="F126" s="63">
        <f t="shared" si="1"/>
        <v>146.41343544700004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2641032.8000000003</v>
      </c>
      <c r="E141" s="106">
        <f t="shared" si="28"/>
        <v>3032861.48</v>
      </c>
      <c r="F141" s="82">
        <f t="shared" si="1"/>
        <v>114.8361913566541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33205.99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33205.99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33205.99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33205.99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B91" sqref="B9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228707.68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3011130.75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3011130.75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2465813.69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442288.03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2164.96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80962.91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2589.1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17312.060000000001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2951031.2800000003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2951031.2800000003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2422158.4700000002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435090.06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2199.71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80962.91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2589.1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8031.03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288807.14999999991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56511.44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56511.44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36301.64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36301.64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223.74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223.74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19986.060000000001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19986.060000000001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232295.71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232295.71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5"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7"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2024-02-05T06:59:20Z</cp:lastPrinted>
  <dcterms:created xsi:type="dcterms:W3CDTF">2022-04-01T05:14:30Z</dcterms:created>
  <dcterms:modified xsi:type="dcterms:W3CDTF">2024-02-05T07:07:28Z</dcterms:modified>
</cp:coreProperties>
</file>