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475" activeTab="3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45621"/>
</workbook>
</file>

<file path=xl/calcChain.xml><?xml version="1.0" encoding="utf-8"?>
<calcChain xmlns="http://schemas.openxmlformats.org/spreadsheetml/2006/main">
  <c r="E38" i="3" l="1"/>
  <c r="G38" i="3"/>
  <c r="H38" i="3"/>
  <c r="I38" i="3"/>
  <c r="J38" i="3"/>
  <c r="K38" i="3"/>
  <c r="L38" i="3"/>
  <c r="M38" i="3"/>
  <c r="N38" i="3"/>
  <c r="O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E54" i="3"/>
  <c r="G54" i="3"/>
  <c r="H54" i="3"/>
  <c r="I54" i="3"/>
  <c r="J54" i="3"/>
  <c r="K54" i="3"/>
  <c r="L54" i="3"/>
  <c r="M54" i="3"/>
  <c r="N54" i="3"/>
  <c r="O54" i="3"/>
  <c r="E56" i="3"/>
  <c r="G56" i="3"/>
  <c r="H56" i="3"/>
  <c r="I56" i="3"/>
  <c r="J56" i="3"/>
  <c r="K56" i="3"/>
  <c r="L56" i="3"/>
  <c r="M56" i="3"/>
  <c r="N56" i="3"/>
  <c r="O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E94" i="3"/>
  <c r="G94" i="3"/>
  <c r="H94" i="3"/>
  <c r="I94" i="3"/>
  <c r="J94" i="3"/>
  <c r="K94" i="3"/>
  <c r="L94" i="3"/>
  <c r="M94" i="3"/>
  <c r="N94" i="3"/>
  <c r="O94" i="3"/>
  <c r="E96" i="3"/>
  <c r="G96" i="3"/>
  <c r="H96" i="3"/>
  <c r="I96" i="3"/>
  <c r="J96" i="3"/>
  <c r="K96" i="3"/>
  <c r="L96" i="3"/>
  <c r="M96" i="3"/>
  <c r="N96" i="3"/>
  <c r="O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E109" i="3"/>
  <c r="G109" i="3"/>
  <c r="H109" i="3"/>
  <c r="I109" i="3"/>
  <c r="J109" i="3"/>
  <c r="K109" i="3"/>
  <c r="L109" i="3"/>
  <c r="M109" i="3"/>
  <c r="N109" i="3"/>
  <c r="O109" i="3"/>
  <c r="E111" i="3"/>
  <c r="G111" i="3"/>
  <c r="H111" i="3"/>
  <c r="I111" i="3"/>
  <c r="J111" i="3"/>
  <c r="K111" i="3"/>
  <c r="L111" i="3"/>
  <c r="M111" i="3"/>
  <c r="N111" i="3"/>
  <c r="O111" i="3"/>
  <c r="E113" i="3"/>
  <c r="G113" i="3"/>
  <c r="H113" i="3"/>
  <c r="I113" i="3"/>
  <c r="J113" i="3"/>
  <c r="K113" i="3"/>
  <c r="L113" i="3"/>
  <c r="M113" i="3"/>
  <c r="N113" i="3"/>
  <c r="O113" i="3"/>
  <c r="E117" i="3"/>
  <c r="G117" i="3"/>
  <c r="H117" i="3"/>
  <c r="I117" i="3"/>
  <c r="J117" i="3"/>
  <c r="K117" i="3"/>
  <c r="L117" i="3"/>
  <c r="M117" i="3"/>
  <c r="N117" i="3"/>
  <c r="O117" i="3"/>
  <c r="E119" i="3"/>
  <c r="G119" i="3"/>
  <c r="H119" i="3"/>
  <c r="I119" i="3"/>
  <c r="J119" i="3"/>
  <c r="K119" i="3"/>
  <c r="L119" i="3"/>
  <c r="M119" i="3"/>
  <c r="N119" i="3"/>
  <c r="O119" i="3"/>
  <c r="E123" i="3"/>
  <c r="G123" i="3"/>
  <c r="H123" i="3"/>
  <c r="I123" i="3"/>
  <c r="J123" i="3"/>
  <c r="K123" i="3"/>
  <c r="L123" i="3"/>
  <c r="M123" i="3"/>
  <c r="N123" i="3"/>
  <c r="O123" i="3"/>
  <c r="E125" i="3"/>
  <c r="G125" i="3"/>
  <c r="H125" i="3"/>
  <c r="I125" i="3"/>
  <c r="J125" i="3"/>
  <c r="K125" i="3"/>
  <c r="L125" i="3"/>
  <c r="M125" i="3"/>
  <c r="N125" i="3"/>
  <c r="O125" i="3"/>
  <c r="E131" i="3"/>
  <c r="G131" i="3"/>
  <c r="H131" i="3"/>
  <c r="I131" i="3"/>
  <c r="J131" i="3"/>
  <c r="K131" i="3"/>
  <c r="L131" i="3"/>
  <c r="M131" i="3"/>
  <c r="N131" i="3"/>
  <c r="O131" i="3"/>
  <c r="E133" i="3"/>
  <c r="G133" i="3"/>
  <c r="H133" i="3"/>
  <c r="I133" i="3"/>
  <c r="J133" i="3"/>
  <c r="K133" i="3"/>
  <c r="L133" i="3"/>
  <c r="M133" i="3"/>
  <c r="N133" i="3"/>
  <c r="O133" i="3"/>
  <c r="E137" i="3"/>
  <c r="G137" i="3"/>
  <c r="H137" i="3"/>
  <c r="I137" i="3"/>
  <c r="J137" i="3"/>
  <c r="K137" i="3"/>
  <c r="L137" i="3"/>
  <c r="M137" i="3"/>
  <c r="N137" i="3"/>
  <c r="O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F118" i="3"/>
  <c r="F115" i="3"/>
  <c r="D115" i="3" s="1"/>
  <c r="P115" i="3" s="1"/>
  <c r="Q115" i="3" s="1"/>
  <c r="F114" i="3"/>
  <c r="F112" i="3"/>
  <c r="F110" i="3"/>
  <c r="F109" i="3" l="1"/>
  <c r="D110" i="3"/>
  <c r="F113" i="3"/>
  <c r="D114" i="3"/>
  <c r="F117" i="3"/>
  <c r="D118" i="3"/>
  <c r="L108" i="3"/>
  <c r="N93" i="3"/>
  <c r="N92" i="3" s="1"/>
  <c r="L93" i="3"/>
  <c r="L92" i="3" s="1"/>
  <c r="J93" i="3"/>
  <c r="J92" i="3" s="1"/>
  <c r="H93" i="3"/>
  <c r="H92" i="3" s="1"/>
  <c r="O53" i="3"/>
  <c r="O52" i="3" s="1"/>
  <c r="O51" i="3" s="1"/>
  <c r="M53" i="3"/>
  <c r="M52" i="3" s="1"/>
  <c r="M51" i="3" s="1"/>
  <c r="K53" i="3"/>
  <c r="K52" i="3" s="1"/>
  <c r="K51" i="3" s="1"/>
  <c r="G53" i="3"/>
  <c r="G52" i="3" s="1"/>
  <c r="G51" i="3" s="1"/>
  <c r="F111" i="3"/>
  <c r="F108" i="3" s="1"/>
  <c r="D112" i="3"/>
  <c r="O136" i="3"/>
  <c r="O135" i="3" s="1"/>
  <c r="O128" i="3" s="1"/>
  <c r="K136" i="3"/>
  <c r="K135" i="3" s="1"/>
  <c r="G136" i="3"/>
  <c r="G135" i="3" s="1"/>
  <c r="G128" i="3" s="1"/>
  <c r="O130" i="3"/>
  <c r="O129" i="3" s="1"/>
  <c r="M130" i="3"/>
  <c r="M129" i="3" s="1"/>
  <c r="K130" i="3"/>
  <c r="K129" i="3" s="1"/>
  <c r="I130" i="3"/>
  <c r="I129" i="3" s="1"/>
  <c r="I128" i="3" s="1"/>
  <c r="G130" i="3"/>
  <c r="G129" i="3" s="1"/>
  <c r="O122" i="3"/>
  <c r="O121" i="3" s="1"/>
  <c r="M122" i="3"/>
  <c r="M121" i="3" s="1"/>
  <c r="K122" i="3"/>
  <c r="K121" i="3" s="1"/>
  <c r="I122" i="3"/>
  <c r="I121" i="3" s="1"/>
  <c r="G122" i="3"/>
  <c r="G121" i="3" s="1"/>
  <c r="O116" i="3"/>
  <c r="M116" i="3"/>
  <c r="K116" i="3"/>
  <c r="I116" i="3"/>
  <c r="G116" i="3"/>
  <c r="I53" i="3"/>
  <c r="I52" i="3" s="1"/>
  <c r="I51" i="3" s="1"/>
  <c r="E130" i="3"/>
  <c r="E129" i="3" s="1"/>
  <c r="E122" i="3"/>
  <c r="E121" i="3" s="1"/>
  <c r="E116" i="3"/>
  <c r="E53" i="3"/>
  <c r="E52" i="3" s="1"/>
  <c r="E51" i="3" s="1"/>
  <c r="H108" i="3"/>
  <c r="M136" i="3"/>
  <c r="M135" i="3" s="1"/>
  <c r="M128" i="3" s="1"/>
  <c r="I136" i="3"/>
  <c r="I135" i="3" s="1"/>
  <c r="E136" i="3"/>
  <c r="E135" i="3" s="1"/>
  <c r="K128" i="3"/>
  <c r="N108" i="3"/>
  <c r="J108" i="3"/>
  <c r="L136" i="3"/>
  <c r="L135" i="3" s="1"/>
  <c r="H136" i="3"/>
  <c r="H135" i="3" s="1"/>
  <c r="N130" i="3"/>
  <c r="N129" i="3" s="1"/>
  <c r="J130" i="3"/>
  <c r="J129" i="3" s="1"/>
  <c r="L122" i="3"/>
  <c r="L121" i="3" s="1"/>
  <c r="H122" i="3"/>
  <c r="H121" i="3" s="1"/>
  <c r="N116" i="3"/>
  <c r="J116" i="3"/>
  <c r="M108" i="3"/>
  <c r="I108" i="3"/>
  <c r="I107" i="3" s="1"/>
  <c r="I106" i="3" s="1"/>
  <c r="E108" i="3"/>
  <c r="M93" i="3"/>
  <c r="M92" i="3" s="1"/>
  <c r="I93" i="3"/>
  <c r="I92" i="3" s="1"/>
  <c r="E93" i="3"/>
  <c r="E92" i="3" s="1"/>
  <c r="L53" i="3"/>
  <c r="L52" i="3" s="1"/>
  <c r="L51" i="3" s="1"/>
  <c r="H53" i="3"/>
  <c r="H52" i="3" s="1"/>
  <c r="H51" i="3" s="1"/>
  <c r="L107" i="3"/>
  <c r="L106" i="3" s="1"/>
  <c r="N136" i="3"/>
  <c r="N135" i="3" s="1"/>
  <c r="J136" i="3"/>
  <c r="J135" i="3" s="1"/>
  <c r="L130" i="3"/>
  <c r="L129" i="3" s="1"/>
  <c r="H130" i="3"/>
  <c r="H129" i="3" s="1"/>
  <c r="H128" i="3" s="1"/>
  <c r="N122" i="3"/>
  <c r="N121" i="3" s="1"/>
  <c r="J122" i="3"/>
  <c r="J121" i="3" s="1"/>
  <c r="L116" i="3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P118" i="3" l="1"/>
  <c r="D117" i="3"/>
  <c r="P114" i="3"/>
  <c r="D113" i="3"/>
  <c r="P110" i="3"/>
  <c r="D109" i="3"/>
  <c r="L128" i="3"/>
  <c r="M107" i="3"/>
  <c r="M106" i="3" s="1"/>
  <c r="P112" i="3"/>
  <c r="D111" i="3"/>
  <c r="E128" i="3"/>
  <c r="E107" i="3"/>
  <c r="E106" i="3" s="1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G33" i="8" s="1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D108" i="3" l="1"/>
  <c r="Q112" i="3"/>
  <c r="Q111" i="3" s="1"/>
  <c r="P111" i="3"/>
  <c r="Q110" i="3"/>
  <c r="Q109" i="3" s="1"/>
  <c r="P109" i="3"/>
  <c r="Q114" i="3"/>
  <c r="Q113" i="3" s="1"/>
  <c r="P113" i="3"/>
  <c r="Q118" i="3"/>
  <c r="Q117" i="3" s="1"/>
  <c r="P117" i="3"/>
  <c r="E33" i="8"/>
  <c r="F33" i="8"/>
  <c r="E62" i="8"/>
  <c r="G72" i="8"/>
  <c r="F124" i="8"/>
  <c r="F113" i="8" s="1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13" i="8" s="1"/>
  <c r="E124" i="8"/>
  <c r="F13" i="7"/>
  <c r="F24" i="7" s="1"/>
  <c r="D50" i="3"/>
  <c r="D49" i="3" s="1"/>
  <c r="D48" i="3" s="1"/>
  <c r="Q108" i="3" l="1"/>
  <c r="P108" i="3"/>
  <c r="G8" i="8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P127" i="3" s="1"/>
  <c r="Q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P126" i="3" s="1"/>
  <c r="G67" i="3"/>
  <c r="H67" i="3"/>
  <c r="I67" i="3"/>
  <c r="J67" i="3"/>
  <c r="K67" i="3"/>
  <c r="L67" i="3"/>
  <c r="M67" i="3"/>
  <c r="N67" i="3"/>
  <c r="O67" i="3"/>
  <c r="F75" i="3"/>
  <c r="F74" i="3" s="1"/>
  <c r="F73" i="3" s="1"/>
  <c r="F72" i="3"/>
  <c r="F69" i="3"/>
  <c r="D69" i="3" s="1"/>
  <c r="P69" i="3" s="1"/>
  <c r="Q69" i="3" s="1"/>
  <c r="F68" i="3"/>
  <c r="F66" i="3"/>
  <c r="D66" i="3" s="1"/>
  <c r="P66" i="3" s="1"/>
  <c r="Q66" i="3" s="1"/>
  <c r="Q65" i="3" s="1"/>
  <c r="G65" i="3"/>
  <c r="H65" i="3"/>
  <c r="I65" i="3"/>
  <c r="J65" i="3"/>
  <c r="K65" i="3"/>
  <c r="L65" i="3"/>
  <c r="M65" i="3"/>
  <c r="N65" i="3"/>
  <c r="O65" i="3"/>
  <c r="G63" i="3"/>
  <c r="H63" i="3"/>
  <c r="I63" i="3"/>
  <c r="J63" i="3"/>
  <c r="K63" i="3"/>
  <c r="L63" i="3"/>
  <c r="M63" i="3"/>
  <c r="N63" i="3"/>
  <c r="O63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P139" i="3" s="1"/>
  <c r="Q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P58" i="3" s="1"/>
  <c r="Q58" i="3" s="1"/>
  <c r="F57" i="3"/>
  <c r="F55" i="3"/>
  <c r="F54" i="3" s="1"/>
  <c r="F47" i="3"/>
  <c r="D47" i="3" s="1"/>
  <c r="P47" i="3" s="1"/>
  <c r="Q47" i="3" s="1"/>
  <c r="F46" i="3"/>
  <c r="D46" i="3" s="1"/>
  <c r="P46" i="3" s="1"/>
  <c r="Q46" i="3" s="1"/>
  <c r="F45" i="3"/>
  <c r="F42" i="3"/>
  <c r="D42" i="3" s="1"/>
  <c r="P42" i="3" s="1"/>
  <c r="Q42" i="3" s="1"/>
  <c r="F41" i="3"/>
  <c r="D41" i="3" s="1"/>
  <c r="P41" i="3" s="1"/>
  <c r="Q41" i="3" s="1"/>
  <c r="F40" i="3"/>
  <c r="D40" i="3" s="1"/>
  <c r="P40" i="3" s="1"/>
  <c r="Q40" i="3" s="1"/>
  <c r="F39" i="3"/>
  <c r="F37" i="3"/>
  <c r="D37" i="3" s="1"/>
  <c r="P37" i="3" s="1"/>
  <c r="Q37" i="3" s="1"/>
  <c r="F36" i="3"/>
  <c r="D36" i="3" s="1"/>
  <c r="P36" i="3" s="1"/>
  <c r="Q36" i="3" s="1"/>
  <c r="F35" i="3"/>
  <c r="D35" i="3" s="1"/>
  <c r="P35" i="3" s="1"/>
  <c r="Q35" i="3" s="1"/>
  <c r="F34" i="3"/>
  <c r="D34" i="3" s="1"/>
  <c r="P34" i="3" s="1"/>
  <c r="Q34" i="3" s="1"/>
  <c r="F33" i="3"/>
  <c r="D33" i="3" s="1"/>
  <c r="P33" i="3" s="1"/>
  <c r="Q33" i="3" s="1"/>
  <c r="F32" i="3"/>
  <c r="D32" i="3" s="1"/>
  <c r="P32" i="3" s="1"/>
  <c r="Q32" i="3" s="1"/>
  <c r="F31" i="3"/>
  <c r="D31" i="3" s="1"/>
  <c r="P31" i="3" s="1"/>
  <c r="Q31" i="3" s="1"/>
  <c r="F30" i="3"/>
  <c r="D30" i="3" s="1"/>
  <c r="P30" i="3" s="1"/>
  <c r="Q30" i="3" s="1"/>
  <c r="F29" i="3"/>
  <c r="D29" i="3" s="1"/>
  <c r="P29" i="3" s="1"/>
  <c r="Q29" i="3" s="1"/>
  <c r="F22" i="3"/>
  <c r="D22" i="3" s="1"/>
  <c r="P22" i="3" s="1"/>
  <c r="Q22" i="3" s="1"/>
  <c r="F24" i="3"/>
  <c r="F25" i="3"/>
  <c r="D25" i="3" s="1"/>
  <c r="P25" i="3" s="1"/>
  <c r="Q25" i="3" s="1"/>
  <c r="F26" i="3"/>
  <c r="D26" i="3" s="1"/>
  <c r="P26" i="3" s="1"/>
  <c r="Q26" i="3" s="1"/>
  <c r="F27" i="3"/>
  <c r="D27" i="3" s="1"/>
  <c r="P27" i="3" s="1"/>
  <c r="Q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Q126" i="3" l="1"/>
  <c r="Q125" i="3" s="1"/>
  <c r="P125" i="3"/>
  <c r="Q28" i="3"/>
  <c r="P28" i="3"/>
  <c r="P65" i="3"/>
  <c r="I19" i="3"/>
  <c r="I18" i="3" s="1"/>
  <c r="I17" i="3" s="1"/>
  <c r="D39" i="3"/>
  <c r="F38" i="3"/>
  <c r="F44" i="3"/>
  <c r="F43" i="3" s="1"/>
  <c r="D57" i="3"/>
  <c r="P57" i="3" s="1"/>
  <c r="F56" i="3"/>
  <c r="D124" i="3"/>
  <c r="F123" i="3"/>
  <c r="F122" i="3" s="1"/>
  <c r="F121" i="3" s="1"/>
  <c r="D101" i="3"/>
  <c r="P101" i="3" s="1"/>
  <c r="F100" i="3"/>
  <c r="F99" i="3" s="1"/>
  <c r="F98" i="3" s="1"/>
  <c r="D132" i="3"/>
  <c r="F131" i="3"/>
  <c r="F130" i="3" s="1"/>
  <c r="F129" i="3" s="1"/>
  <c r="O19" i="3"/>
  <c r="O18" i="3" s="1"/>
  <c r="O17" i="3" s="1"/>
  <c r="F53" i="3"/>
  <c r="F52" i="3" s="1"/>
  <c r="F51" i="3" s="1"/>
  <c r="F93" i="3"/>
  <c r="F92" i="3" s="1"/>
  <c r="F137" i="3"/>
  <c r="F136" i="3" s="1"/>
  <c r="F135" i="3" s="1"/>
  <c r="D72" i="3"/>
  <c r="F71" i="3"/>
  <c r="F70" i="3" s="1"/>
  <c r="H18" i="3"/>
  <c r="H17" i="3" s="1"/>
  <c r="L18" i="3"/>
  <c r="L17" i="3" s="1"/>
  <c r="M18" i="3"/>
  <c r="M17" i="3" s="1"/>
  <c r="D21" i="3"/>
  <c r="D125" i="3"/>
  <c r="D65" i="3"/>
  <c r="M62" i="3"/>
  <c r="M61" i="3" s="1"/>
  <c r="M60" i="3" s="1"/>
  <c r="M59" i="3" s="1"/>
  <c r="K18" i="3"/>
  <c r="K17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P120" i="3" s="1"/>
  <c r="D24" i="3"/>
  <c r="P24" i="3" s="1"/>
  <c r="F23" i="3"/>
  <c r="D28" i="3"/>
  <c r="D83" i="3"/>
  <c r="P83" i="3" s="1"/>
  <c r="D97" i="3"/>
  <c r="P97" i="3" s="1"/>
  <c r="K62" i="3"/>
  <c r="K61" i="3" s="1"/>
  <c r="K60" i="3" s="1"/>
  <c r="K59" i="3" s="1"/>
  <c r="G62" i="3"/>
  <c r="G61" i="3" s="1"/>
  <c r="G60" i="3" s="1"/>
  <c r="G59" i="3" s="1"/>
  <c r="D75" i="3"/>
  <c r="P75" i="3" s="1"/>
  <c r="D79" i="3"/>
  <c r="P79" i="3" s="1"/>
  <c r="D138" i="3"/>
  <c r="P138" i="3" s="1"/>
  <c r="D87" i="3"/>
  <c r="P87" i="3" s="1"/>
  <c r="D141" i="3"/>
  <c r="F67" i="3"/>
  <c r="D68" i="3"/>
  <c r="P68" i="3" s="1"/>
  <c r="D55" i="3"/>
  <c r="P55" i="3" s="1"/>
  <c r="D95" i="3"/>
  <c r="P95" i="3" s="1"/>
  <c r="D147" i="3"/>
  <c r="P147" i="3" s="1"/>
  <c r="F20" i="3"/>
  <c r="D45" i="3"/>
  <c r="P45" i="3" s="1"/>
  <c r="F63" i="3"/>
  <c r="D64" i="3"/>
  <c r="P64" i="3" s="1"/>
  <c r="D91" i="3"/>
  <c r="P91" i="3" s="1"/>
  <c r="D105" i="3"/>
  <c r="P105" i="3" s="1"/>
  <c r="D134" i="3"/>
  <c r="P134" i="3" s="1"/>
  <c r="D143" i="3"/>
  <c r="P143" i="3" s="1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D100" i="3" l="1"/>
  <c r="D56" i="3"/>
  <c r="Q147" i="3"/>
  <c r="Q146" i="3" s="1"/>
  <c r="Q145" i="3" s="1"/>
  <c r="Q144" i="3" s="1"/>
  <c r="P146" i="3"/>
  <c r="P145" i="3" s="1"/>
  <c r="P144" i="3" s="1"/>
  <c r="Q143" i="3"/>
  <c r="Q142" i="3" s="1"/>
  <c r="P142" i="3"/>
  <c r="Q138" i="3"/>
  <c r="Q137" i="3" s="1"/>
  <c r="Q136" i="3" s="1"/>
  <c r="Q135" i="3" s="1"/>
  <c r="P137" i="3"/>
  <c r="P136" i="3" s="1"/>
  <c r="P135" i="3" s="1"/>
  <c r="Q134" i="3"/>
  <c r="Q133" i="3" s="1"/>
  <c r="P133" i="3"/>
  <c r="D131" i="3"/>
  <c r="P132" i="3"/>
  <c r="D123" i="3"/>
  <c r="P124" i="3"/>
  <c r="Q120" i="3"/>
  <c r="Q119" i="3" s="1"/>
  <c r="Q116" i="3" s="1"/>
  <c r="Q107" i="3" s="1"/>
  <c r="Q106" i="3" s="1"/>
  <c r="P119" i="3"/>
  <c r="P116" i="3" s="1"/>
  <c r="P107" i="3" s="1"/>
  <c r="P106" i="3" s="1"/>
  <c r="Q105" i="3"/>
  <c r="Q104" i="3" s="1"/>
  <c r="Q103" i="3" s="1"/>
  <c r="Q102" i="3" s="1"/>
  <c r="P104" i="3"/>
  <c r="P103" i="3" s="1"/>
  <c r="P102" i="3" s="1"/>
  <c r="Q101" i="3"/>
  <c r="Q100" i="3" s="1"/>
  <c r="Q99" i="3" s="1"/>
  <c r="Q98" i="3" s="1"/>
  <c r="P100" i="3"/>
  <c r="P99" i="3" s="1"/>
  <c r="P98" i="3" s="1"/>
  <c r="Q97" i="3"/>
  <c r="Q96" i="3" s="1"/>
  <c r="P96" i="3"/>
  <c r="Q95" i="3"/>
  <c r="Q94" i="3" s="1"/>
  <c r="Q93" i="3" s="1"/>
  <c r="Q92" i="3" s="1"/>
  <c r="P94" i="3"/>
  <c r="P93" i="3" s="1"/>
  <c r="P92" i="3" s="1"/>
  <c r="Q91" i="3"/>
  <c r="Q90" i="3" s="1"/>
  <c r="Q89" i="3" s="1"/>
  <c r="Q88" i="3" s="1"/>
  <c r="P90" i="3"/>
  <c r="P89" i="3" s="1"/>
  <c r="P88" i="3" s="1"/>
  <c r="Q87" i="3"/>
  <c r="Q86" i="3" s="1"/>
  <c r="Q85" i="3" s="1"/>
  <c r="Q84" i="3" s="1"/>
  <c r="P86" i="3"/>
  <c r="P85" i="3" s="1"/>
  <c r="P84" i="3" s="1"/>
  <c r="Q83" i="3"/>
  <c r="Q82" i="3" s="1"/>
  <c r="Q81" i="3" s="1"/>
  <c r="Q80" i="3" s="1"/>
  <c r="P82" i="3"/>
  <c r="P81" i="3" s="1"/>
  <c r="P80" i="3" s="1"/>
  <c r="Q79" i="3"/>
  <c r="Q78" i="3" s="1"/>
  <c r="Q77" i="3" s="1"/>
  <c r="Q76" i="3" s="1"/>
  <c r="P78" i="3"/>
  <c r="P77" i="3" s="1"/>
  <c r="P76" i="3" s="1"/>
  <c r="Q75" i="3"/>
  <c r="Q74" i="3" s="1"/>
  <c r="Q73" i="3" s="1"/>
  <c r="P74" i="3"/>
  <c r="P73" i="3" s="1"/>
  <c r="D71" i="3"/>
  <c r="D70" i="3" s="1"/>
  <c r="P72" i="3"/>
  <c r="Q68" i="3"/>
  <c r="Q67" i="3" s="1"/>
  <c r="P67" i="3"/>
  <c r="Q64" i="3"/>
  <c r="Q63" i="3" s="1"/>
  <c r="Q62" i="3" s="1"/>
  <c r="P63" i="3"/>
  <c r="P62" i="3" s="1"/>
  <c r="Q57" i="3"/>
  <c r="Q56" i="3" s="1"/>
  <c r="P56" i="3"/>
  <c r="Q55" i="3"/>
  <c r="Q54" i="3" s="1"/>
  <c r="Q53" i="3" s="1"/>
  <c r="Q52" i="3" s="1"/>
  <c r="Q51" i="3" s="1"/>
  <c r="P54" i="3"/>
  <c r="P53" i="3" s="1"/>
  <c r="P52" i="3" s="1"/>
  <c r="P51" i="3" s="1"/>
  <c r="Q45" i="3"/>
  <c r="Q44" i="3" s="1"/>
  <c r="Q43" i="3" s="1"/>
  <c r="P44" i="3"/>
  <c r="P43" i="3" s="1"/>
  <c r="D38" i="3"/>
  <c r="P39" i="3"/>
  <c r="Q24" i="3"/>
  <c r="Q23" i="3" s="1"/>
  <c r="P23" i="3"/>
  <c r="D20" i="3"/>
  <c r="P21" i="3"/>
  <c r="F19" i="3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67" i="3"/>
  <c r="D63" i="3"/>
  <c r="H16" i="3"/>
  <c r="H148" i="3" s="1"/>
  <c r="F62" i="3"/>
  <c r="F61" i="3" s="1"/>
  <c r="F60" i="3" s="1"/>
  <c r="F18" i="3"/>
  <c r="F17" i="3" s="1"/>
  <c r="D54" i="3"/>
  <c r="D53" i="3" s="1"/>
  <c r="D52" i="3" s="1"/>
  <c r="D44" i="3"/>
  <c r="D23" i="3"/>
  <c r="G17" i="3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E15" i="3"/>
  <c r="E14" i="3" s="1"/>
  <c r="Q132" i="3" l="1"/>
  <c r="Q131" i="3" s="1"/>
  <c r="Q130" i="3" s="1"/>
  <c r="Q129" i="3" s="1"/>
  <c r="Q128" i="3" s="1"/>
  <c r="P131" i="3"/>
  <c r="P130" i="3" s="1"/>
  <c r="P129" i="3" s="1"/>
  <c r="P128" i="3" s="1"/>
  <c r="Q124" i="3"/>
  <c r="Q123" i="3" s="1"/>
  <c r="Q122" i="3" s="1"/>
  <c r="Q121" i="3" s="1"/>
  <c r="P123" i="3"/>
  <c r="P122" i="3" s="1"/>
  <c r="P121" i="3" s="1"/>
  <c r="Q72" i="3"/>
  <c r="Q71" i="3" s="1"/>
  <c r="Q70" i="3" s="1"/>
  <c r="P71" i="3"/>
  <c r="P70" i="3" s="1"/>
  <c r="P61" i="3" s="1"/>
  <c r="P60" i="3" s="1"/>
  <c r="P59" i="3" s="1"/>
  <c r="Q61" i="3"/>
  <c r="Q60" i="3" s="1"/>
  <c r="Q59" i="3" s="1"/>
  <c r="Q39" i="3"/>
  <c r="Q38" i="3" s="1"/>
  <c r="P38" i="3"/>
  <c r="D19" i="3"/>
  <c r="Q21" i="3"/>
  <c r="Q20" i="3" s="1"/>
  <c r="P20" i="3"/>
  <c r="P19" i="3" s="1"/>
  <c r="P18" i="3" s="1"/>
  <c r="P17" i="3" s="1"/>
  <c r="P16" i="3" s="1"/>
  <c r="F59" i="3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D43" i="3"/>
  <c r="I15" i="3"/>
  <c r="I14" i="3" s="1"/>
  <c r="O15" i="3"/>
  <c r="O14" i="3" s="1"/>
  <c r="F16" i="3"/>
  <c r="N15" i="3"/>
  <c r="N14" i="3" s="1"/>
  <c r="J15" i="3"/>
  <c r="J14" i="3" s="1"/>
  <c r="M15" i="3"/>
  <c r="M14" i="3" s="1"/>
  <c r="P148" i="3" l="1"/>
  <c r="P15" i="3"/>
  <c r="P14" i="3" s="1"/>
  <c r="Q19" i="3"/>
  <c r="Q18" i="3" s="1"/>
  <c r="Q17" i="3" s="1"/>
  <c r="Q16" i="3" s="1"/>
  <c r="F148" i="3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Q148" i="3" l="1"/>
  <c r="Q15" i="3"/>
  <c r="Q14" i="3" s="1"/>
  <c r="D128" i="3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<sst xmlns="http://schemas.openxmlformats.org/spreadsheetml/2006/main" count="622" uniqueCount="442">
  <si>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</si>
  <si>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</si>
  <si>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</si>
  <si>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</si>
  <si>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</si>
  <si>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</si>
  <si>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</si>
  <si>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</si>
  <si>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</si>
  <si>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</si>
  <si>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</si>
  <si>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</si>
  <si>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</si>
  <si>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</si>
  <si>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</si>
  <si>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</si>
  <si>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</si>
  <si>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</si>
  <si>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</si>
  <si>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</si>
  <si>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</si>
  <si>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</si>
  <si>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</si>
  <si>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</si>
  <si>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</si>
  <si>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</si>
  <si>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</si>
  <si>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</si>
  <si>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</si>
  <si>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</si>
  <si>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</si>
  <si>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</si>
  <si>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</si>
  <si>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</si>
  <si>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</si>
  <si>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</si>
  <si>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</si>
  <si>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</si>
  <si>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</si>
  <si>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</si>
  <si>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</si>
  <si>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</si>
  <si>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</si>
  <si>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</si>
  <si>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</si>
  <si>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</si>
  <si>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</si>
  <si>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</si>
  <si>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</si>
  <si>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</si>
  <si>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</si>
  <si>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</si>
  <si>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</si>
  <si>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</si>
  <si>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</si>
  <si>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</si>
  <si>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</si>
  <si>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</si>
  <si>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</si>
  <si>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</si>
  <si>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</si>
  <si>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</si>
  <si>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</si>
  <si>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</si>
  <si>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</si>
  <si>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</si>
  <si>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</si>
  <si>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</si>
  <si>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</si>
  <si>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</si>
  <si>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</si>
  <si>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</si>
  <si>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</si>
  <si>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</si>
  <si>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</si>
  <si>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</si>
  <si>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</si>
  <si>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</si>
  <si>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</si>
  <si>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</si>
  <si>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</si>
  <si>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</si>
  <si>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</si>
  <si>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</si>
  <si>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</si>
  <si>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</si>
  <si>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</si>
  <si>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</si>
  <si>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</si>
  <si>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</si>
  <si>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</si>
  <si>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</si>
  <si>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</si>
  <si>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</si>
  <si>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</si>
  <si>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</si>
  <si>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</si>
  <si>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</si>
  <si>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</si>
  <si>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</si>
  <si>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</si>
  <si>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</si>
  <si>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</si>
  <si>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</si>
  <si>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</si>
  <si>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</si>
  <si>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</si>
  <si>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</si>
  <si>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</si>
  <si>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</si>
  <si>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</si>
  <si>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</si>
  <si>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</si>
  <si>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</si>
  <si>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</si>
  <si>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</si>
  <si>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</si>
  <si>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</si>
  <si>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</si>
  <si>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</si>
  <si>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</si>
  <si>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</si>
  <si>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</si>
  <si>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</si>
  <si>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</si>
  <si>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</si>
  <si>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</si>
  <si>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</si>
  <si>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</si>
  <si>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</si>
  <si>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</si>
  <si>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</si>
  <si>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</si>
  <si>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</si>
  <si>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</si>
  <si>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</si>
  <si>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</si>
  <si>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</si>
  <si>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</si>
  <si>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</si>
  <si>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</si>
  <si>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</si>
  <si>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</si>
  <si>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</si>
  <si>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</si>
  <si>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</si>
  <si>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</si>
  <si>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</si>
  <si>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</si>
  <si>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</si>
  <si>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</si>
  <si>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</si>
  <si>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</si>
  <si>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</si>
  <si>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</si>
  <si>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</si>
  <si>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</si>
  <si>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</si>
  <si>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</si>
  <si>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</si>
  <si>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</si>
  <si>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</si>
  <si>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</si>
  <si>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</si>
  <si>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</si>
  <si>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</si>
  <si>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</si>
  <si>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</si>
  <si>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</si>
  <si>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</si>
  <si>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</si>
  <si>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</si>
  <si>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</si>
  <si>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</si>
  <si>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</si>
  <si>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</si>
  <si>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</si>
  <si>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</si>
  <si>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</si>
  <si>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</si>
  <si>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</si>
  <si>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</si>
  <si>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</si>
  <si>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</si>
  <si>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</si>
  <si>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</si>
  <si>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</si>
  <si>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</si>
  <si>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</si>
  <si>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</si>
  <si>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</si>
  <si>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</si>
  <si>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</si>
  <si>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</si>
  <si>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</si>
  <si>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</si>
  <si>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</si>
  <si>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</si>
  <si>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</si>
  <si>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</si>
  <si>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</si>
  <si>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</si>
  <si>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</si>
  <si>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</si>
  <si>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</si>
  <si>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</si>
  <si>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</si>
  <si>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</si>
  <si>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</si>
  <si>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</si>
  <si>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</si>
  <si>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</si>
  <si>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</si>
  <si>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</si>
  <si>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</si>
  <si>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</si>
  <si>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</si>
  <si>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</si>
  <si>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</si>
  <si>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</si>
  <si>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</si>
  <si>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</si>
  <si>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</si>
  <si>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</si>
  <si>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</si>
  <si>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</si>
  <si>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</si>
  <si>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</si>
  <si>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</si>
  <si>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</si>
  <si>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</si>
  <si>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</si>
  <si>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</si>
  <si>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</si>
  <si>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</si>
  <si>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</si>
  <si>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</si>
  <si>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</si>
  <si>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</si>
  <si>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</si>
  <si>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</si>
  <si>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</si>
  <si>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</si>
  <si>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</si>
  <si>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</si>
  <si>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</si>
  <si>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</si>
  <si>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</si>
  <si>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</si>
  <si>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</si>
  <si>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</si>
  <si>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</si>
  <si>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</si>
  <si>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</si>
  <si>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</si>
  <si>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</si>
  <si>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</si>
  <si>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</si>
  <si>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</si>
  <si>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</si>
  <si>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</si>
  <si>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</si>
  <si>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</si>
  <si>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</si>
  <si>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</si>
  <si>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</si>
  <si>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</si>
  <si>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</si>
  <si>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</si>
  <si>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</si>
  <si>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</si>
  <si>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</si>
  <si>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</si>
  <si>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</si>
  <si>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</si>
  <si>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</si>
  <si>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</si>
  <si>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</si>
  <si>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</si>
  <si>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</si>
  <si>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</si>
  <si>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</si>
  <si>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</si>
  <si>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</si>
  <si>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</si>
  <si>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</si>
  <si>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</si>
  <si>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</si>
  <si>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</si>
  <si>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</si>
  <si>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</si>
  <si>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</si>
  <si>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</si>
  <si>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</si>
  <si>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</si>
  <si>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</si>
  <si>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</si>
  <si>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</si>
  <si>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</si>
  <si>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</si>
  <si>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</si>
  <si>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</si>
  <si>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</si>
  <si>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</si>
  <si>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</si>
  <si>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</si>
  <si>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</si>
  <si>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</si>
  <si>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</si>
  <si>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</si>
  <si>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</si>
  <si>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</si>
  <si>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</si>
  <si>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</si>
  <si>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</si>
  <si>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</si>
  <si>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</si>
  <si>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</si>
  <si>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</si>
  <si>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</si>
  <si>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</si>
  <si>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</si>
  <si>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</si>
  <si>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</si>
  <si>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</si>
  <si>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</si>
  <si>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</si>
  <si>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</si>
  <si>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</si>
  <si>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</si>
  <si>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</si>
  <si>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</si>
  <si>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</si>
  <si>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</si>
  <si>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</si>
  <si>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</si>
  <si>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</si>
  <si>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</si>
  <si>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</si>
  <si>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</si>
  <si>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</si>
  <si>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</si>
  <si>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</si>
  <si>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</si>
  <si>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</si>
  <si>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</si>
  <si>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</si>
  <si>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</si>
  <si>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</si>
  <si>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</si>
  <si>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</si>
  <si>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</si>
  <si>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</si>
  <si>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</si>
  <si>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</si>
  <si>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</si>
  <si>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</si>
  <si>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</si>
  <si>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</si>
  <si>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</si>
  <si>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</si>
  <si>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</si>
  <si>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</si>
  <si>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</si>
  <si>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</si>
  <si>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</si>
  <si>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</si>
  <si>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</si>
  <si>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</si>
  <si>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</si>
  <si>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</si>
  <si>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</si>
  <si>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</si>
  <si>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</si>
  <si>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</si>
  <si>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</si>
  <si>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</si>
  <si>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</si>
  <si>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</si>
  <si>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</si>
  <si>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</si>
  <si>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</si>
  <si>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</si>
  <si>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</si>
  <si>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</si>
  <si>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</si>
  <si>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</si>
  <si>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</si>
  <si>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</si>
  <si>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</si>
  <si>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</si>
  <si>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</si>
  <si>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</si>
  <si>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</si>
  <si>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</si>
  <si>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</si>
  <si>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</si>
  <si>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</si>
  <si>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</si>
  <si>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</si>
  <si>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</si>
  <si>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</si>
  <si>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</si>
  <si>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</si>
  <si>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</si>
  <si>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</si>
  <si>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</si>
  <si>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</si>
  <si>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</si>
  <si>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</si>
  <si>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</si>
  <si>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</si>
  <si>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</si>
  <si>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</si>
  <si>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</si>
  <si>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</si>
  <si>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</si>
  <si>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</si>
  <si>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</si>
  <si>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</si>
  <si>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</si>
  <si>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</si>
  <si>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</si>
  <si>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</si>
  <si>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</si>
  <si>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</si>
  <si>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</si>
  <si>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</si>
  <si>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OŠ MALEŠNICA , ANTE TOPIĆA MIMARE 36, ZAGREB</t>
  </si>
  <si>
    <t>Kontakt osoba: Nikolina Josić</t>
  </si>
  <si>
    <t>proračuna: OŠ MALEŠNICA, ANTE TOPIĆA MIMARE 36, ZAGREB</t>
  </si>
  <si>
    <t>NAZIV USTANOVE: MALEŠNICA, ANTE TOPIĆA MIMARE 36, ZAGREB_____________________________</t>
  </si>
  <si>
    <t>NAZIV KORISNIKA: OŠ MALEŠNICA</t>
  </si>
  <si>
    <t>Prijedlog financijskog plana za 2019.-2021.godinu</t>
  </si>
  <si>
    <t>Ovim prijedlogom se želi dati uvid u što realnije financijsko stanje koje se planira provesti u narednim godinama.</t>
  </si>
  <si>
    <t>Prijedlog financijskog plana rađen je prema smjernicama koje smo zaprimili od Gradskog ureda za obrazovanje dana 19. rujna 2018.. Godine. Svi rashodi vezani su uz programe i aktivnosti i izvore financiranja.Plan rashoda i izdataka za 2019. godinu u odnosu na 2018. godinu u padu su za 1,56%, projekcija plana za 2020. godinu u odnosu na 2019. je rast od 1,46%, te projekcija plana za 2021. godinu u odnosu na 2020.godinu također predviđa rast za 0,15%.</t>
  </si>
  <si>
    <t>Navedeni izračuni zasnivaju se na stvarnim prihodina i rashodima koji su ostavreni u 2018. godini.</t>
  </si>
  <si>
    <t>Tel:01/3732496</t>
  </si>
  <si>
    <t>U Zagrebu , 24.09.2018.g</t>
  </si>
  <si>
    <t>Prijedlog plana rađen je prema smjernicama koje smo zaprimili od Gradskog ureda za obrazovanje dana 19.rujna 2018. godine.</t>
  </si>
  <si>
    <t>Nije bilo odstupanja.</t>
  </si>
  <si>
    <t>Ove godine zapošljavamo četiri pomoćnika preko EU fondova.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</si>
</sst>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2" fillId="15" borderId="3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F17" sqref="F17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28"/>
      <c r="B2" s="228"/>
      <c r="C2" s="228"/>
      <c r="D2" s="228"/>
      <c r="E2" s="228"/>
      <c r="F2" s="228"/>
      <c r="G2" s="228"/>
      <c r="H2" s="228"/>
    </row>
    <row r="3" spans="1:10" ht="48" customHeight="1" x14ac:dyDescent="0.2">
      <c r="A3" s="229" t="s">
        <v>396</v>
      </c>
      <c r="B3" s="229"/>
      <c r="C3" s="229"/>
      <c r="D3" s="229"/>
      <c r="E3" s="229"/>
      <c r="F3" s="229"/>
      <c r="G3" s="229"/>
      <c r="H3" s="229"/>
    </row>
    <row r="4" spans="1:10" s="171" customFormat="1" ht="26.25" customHeight="1" x14ac:dyDescent="0.2">
      <c r="A4" s="229" t="s">
        <v>14</v>
      </c>
      <c r="B4" s="229"/>
      <c r="C4" s="229"/>
      <c r="D4" s="229"/>
      <c r="E4" s="229"/>
      <c r="F4" s="229"/>
      <c r="G4" s="230"/>
      <c r="H4" s="23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397</v>
      </c>
      <c r="G6" s="178" t="s">
        <v>398</v>
      </c>
      <c r="H6" s="179" t="s">
        <v>399</v>
      </c>
      <c r="I6" s="180"/>
    </row>
    <row r="7" spans="1:10" ht="27.75" customHeight="1" x14ac:dyDescent="0.25">
      <c r="A7" s="231" t="s">
        <v>13</v>
      </c>
      <c r="B7" s="232"/>
      <c r="C7" s="232"/>
      <c r="D7" s="232"/>
      <c r="E7" s="233"/>
      <c r="F7" s="181">
        <v>5041019</v>
      </c>
      <c r="G7" s="181">
        <v>5114618</v>
      </c>
      <c r="H7" s="181">
        <v>5188268</v>
      </c>
      <c r="I7" s="182"/>
    </row>
    <row r="8" spans="1:10" ht="22.5" customHeight="1" x14ac:dyDescent="0.25">
      <c r="A8" s="234" t="s">
        <v>12</v>
      </c>
      <c r="B8" s="235"/>
      <c r="C8" s="235"/>
      <c r="D8" s="235"/>
      <c r="E8" s="236"/>
      <c r="F8" s="183">
        <v>5041019</v>
      </c>
      <c r="G8" s="183">
        <v>5114618</v>
      </c>
      <c r="H8" s="183">
        <v>5188268</v>
      </c>
    </row>
    <row r="9" spans="1:10" ht="22.5" customHeight="1" x14ac:dyDescent="0.25">
      <c r="A9" s="237" t="s">
        <v>11</v>
      </c>
      <c r="B9" s="236"/>
      <c r="C9" s="236"/>
      <c r="D9" s="236"/>
      <c r="E9" s="236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5041019</v>
      </c>
      <c r="G10" s="181">
        <f>+G11+G12</f>
        <v>5114618</v>
      </c>
      <c r="H10" s="181">
        <f>+H11+H12</f>
        <v>5188268</v>
      </c>
    </row>
    <row r="11" spans="1:10" ht="22.5" customHeight="1" x14ac:dyDescent="0.25">
      <c r="A11" s="238" t="s">
        <v>9</v>
      </c>
      <c r="B11" s="235"/>
      <c r="C11" s="235"/>
      <c r="D11" s="235"/>
      <c r="E11" s="239"/>
      <c r="F11" s="183">
        <v>5006019</v>
      </c>
      <c r="G11" s="183">
        <v>5079107</v>
      </c>
      <c r="H11" s="186">
        <v>5152246</v>
      </c>
      <c r="I11" s="187"/>
      <c r="J11" s="187"/>
    </row>
    <row r="12" spans="1:10" ht="22.5" customHeight="1" x14ac:dyDescent="0.25">
      <c r="A12" s="240" t="s">
        <v>8</v>
      </c>
      <c r="B12" s="236"/>
      <c r="C12" s="236"/>
      <c r="D12" s="236"/>
      <c r="E12" s="236"/>
      <c r="F12" s="188">
        <v>35000</v>
      </c>
      <c r="G12" s="188">
        <v>35511</v>
      </c>
      <c r="H12" s="186">
        <v>36022</v>
      </c>
      <c r="I12" s="187"/>
      <c r="J12" s="187"/>
    </row>
    <row r="13" spans="1:10" ht="22.5" customHeight="1" x14ac:dyDescent="0.25">
      <c r="A13" s="241" t="s">
        <v>7</v>
      </c>
      <c r="B13" s="232"/>
      <c r="C13" s="232"/>
      <c r="D13" s="232"/>
      <c r="E13" s="232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29"/>
      <c r="B14" s="242"/>
      <c r="C14" s="242"/>
      <c r="D14" s="242"/>
      <c r="E14" s="242"/>
      <c r="F14" s="243"/>
      <c r="G14" s="243"/>
      <c r="H14" s="243"/>
    </row>
    <row r="15" spans="1:10" ht="27.75" customHeight="1" x14ac:dyDescent="0.25">
      <c r="A15" s="174"/>
      <c r="B15" s="175"/>
      <c r="C15" s="175"/>
      <c r="D15" s="176"/>
      <c r="E15" s="177"/>
      <c r="F15" s="178" t="s">
        <v>397</v>
      </c>
      <c r="G15" s="178" t="s">
        <v>398</v>
      </c>
      <c r="H15" s="179" t="s">
        <v>399</v>
      </c>
      <c r="J15" s="187"/>
    </row>
    <row r="16" spans="1:10" ht="30.75" customHeight="1" x14ac:dyDescent="0.25">
      <c r="A16" s="244" t="s">
        <v>6</v>
      </c>
      <c r="B16" s="245"/>
      <c r="C16" s="245"/>
      <c r="D16" s="245"/>
      <c r="E16" s="246"/>
      <c r="F16" s="190"/>
      <c r="G16" s="190"/>
      <c r="H16" s="191"/>
      <c r="J16" s="187"/>
    </row>
    <row r="17" spans="1:11" ht="34.5" customHeight="1" x14ac:dyDescent="0.25">
      <c r="A17" s="225" t="s">
        <v>5</v>
      </c>
      <c r="B17" s="226"/>
      <c r="C17" s="226"/>
      <c r="D17" s="226"/>
      <c r="E17" s="227"/>
      <c r="F17" s="192"/>
      <c r="G17" s="192"/>
      <c r="H17" s="189"/>
      <c r="J17" s="187"/>
    </row>
    <row r="18" spans="1:11" s="193" customFormat="1" ht="25.5" customHeight="1" x14ac:dyDescent="0.25">
      <c r="A18" s="249"/>
      <c r="B18" s="242"/>
      <c r="C18" s="242"/>
      <c r="D18" s="242"/>
      <c r="E18" s="242"/>
      <c r="F18" s="243"/>
      <c r="G18" s="243"/>
      <c r="H18" s="243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397</v>
      </c>
      <c r="G19" s="178" t="s">
        <v>398</v>
      </c>
      <c r="H19" s="179" t="s">
        <v>399</v>
      </c>
      <c r="J19" s="194"/>
      <c r="K19" s="194"/>
    </row>
    <row r="20" spans="1:11" s="193" customFormat="1" ht="22.5" customHeight="1" x14ac:dyDescent="0.25">
      <c r="A20" s="234" t="s">
        <v>4</v>
      </c>
      <c r="B20" s="235"/>
      <c r="C20" s="235"/>
      <c r="D20" s="235"/>
      <c r="E20" s="235"/>
      <c r="F20" s="188"/>
      <c r="G20" s="188"/>
      <c r="H20" s="188"/>
      <c r="J20" s="194"/>
    </row>
    <row r="21" spans="1:11" s="193" customFormat="1" ht="33.75" customHeight="1" x14ac:dyDescent="0.25">
      <c r="A21" s="234" t="s">
        <v>3</v>
      </c>
      <c r="B21" s="235"/>
      <c r="C21" s="235"/>
      <c r="D21" s="235"/>
      <c r="E21" s="235"/>
      <c r="F21" s="188"/>
      <c r="G21" s="188"/>
      <c r="H21" s="188"/>
    </row>
    <row r="22" spans="1:11" s="193" customFormat="1" ht="22.5" customHeight="1" x14ac:dyDescent="0.25">
      <c r="A22" s="241" t="s">
        <v>2</v>
      </c>
      <c r="B22" s="232"/>
      <c r="C22" s="232"/>
      <c r="D22" s="232"/>
      <c r="E22" s="232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49"/>
      <c r="B23" s="242"/>
      <c r="C23" s="242"/>
      <c r="D23" s="242"/>
      <c r="E23" s="242"/>
      <c r="F23" s="243"/>
      <c r="G23" s="243"/>
      <c r="H23" s="243"/>
    </row>
    <row r="24" spans="1:11" s="193" customFormat="1" ht="22.5" customHeight="1" x14ac:dyDescent="0.25">
      <c r="A24" s="238" t="s">
        <v>1</v>
      </c>
      <c r="B24" s="235"/>
      <c r="C24" s="235"/>
      <c r="D24" s="235"/>
      <c r="E24" s="235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47" t="s">
        <v>0</v>
      </c>
      <c r="B26" s="248"/>
      <c r="C26" s="248"/>
      <c r="D26" s="248"/>
      <c r="E26" s="248"/>
      <c r="F26" s="248"/>
      <c r="G26" s="248"/>
      <c r="H26" s="248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130" zoomScaleNormal="100" zoomScaleSheetLayoutView="100" workbookViewId="0">
      <selection activeCell="G142" sqref="G142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431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400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16</v>
      </c>
      <c r="C6" s="255"/>
      <c r="D6" s="255"/>
      <c r="E6" s="255"/>
      <c r="F6" s="255"/>
      <c r="G6" s="255"/>
    </row>
    <row r="7" spans="1:7" ht="38.25" x14ac:dyDescent="0.2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401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1561900</v>
      </c>
      <c r="F8" s="10">
        <f>F9+F33+F62+F72+F82+F79</f>
        <v>1561900</v>
      </c>
      <c r="G8" s="10">
        <f>G9+G33+G62+G72+G82+G79</f>
        <v>1561900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402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402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403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403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403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403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403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403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43</v>
      </c>
      <c r="C28" s="13" t="s">
        <v>44</v>
      </c>
      <c r="D28" s="13" t="s">
        <v>403</v>
      </c>
      <c r="E28" s="14"/>
      <c r="F28" s="14"/>
      <c r="G28" s="14"/>
    </row>
    <row r="29" spans="2:7" ht="24" customHeight="1" x14ac:dyDescent="0.2">
      <c r="B29" s="12" t="s">
        <v>45</v>
      </c>
      <c r="C29" s="13" t="s">
        <v>46</v>
      </c>
      <c r="D29" s="13" t="s">
        <v>403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404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404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1424900</v>
      </c>
      <c r="F62" s="10">
        <f>F63+F68</f>
        <v>1424900</v>
      </c>
      <c r="G62" s="10">
        <f>G63+G68</f>
        <v>1424900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1424900</v>
      </c>
      <c r="F68" s="10">
        <f>SUM(F69:F71)</f>
        <v>1424900</v>
      </c>
      <c r="G68" s="10">
        <f>SUM(G69:G71)</f>
        <v>1424900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1424900</v>
      </c>
      <c r="F69" s="14">
        <v>1424900</v>
      </c>
      <c r="G69" s="14">
        <v>1424900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137000</v>
      </c>
      <c r="F72" s="10">
        <f>F73+F76</f>
        <v>137000</v>
      </c>
      <c r="G72" s="10">
        <f>G73+G76</f>
        <v>137000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137000</v>
      </c>
      <c r="F73" s="10">
        <f>SUM(F74:F75)</f>
        <v>137000</v>
      </c>
      <c r="G73" s="10">
        <f>SUM(G74:G75)</f>
        <v>137000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>
        <v>137000</v>
      </c>
      <c r="F75" s="14">
        <v>137000</v>
      </c>
      <c r="G75" s="14">
        <v>137000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110</v>
      </c>
      <c r="D77" s="13" t="s">
        <v>405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111</v>
      </c>
      <c r="D78" s="17" t="s">
        <v>405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0" t="s">
        <v>180</v>
      </c>
      <c r="C133" s="251"/>
      <c r="D133" s="168"/>
      <c r="E133" s="10">
        <f>E113+E85+E8</f>
        <v>1561900</v>
      </c>
      <c r="F133" s="10">
        <f>F113+F85+F8</f>
        <v>1561900</v>
      </c>
      <c r="G133" s="10">
        <f>G113+G85+G8</f>
        <v>1561900</v>
      </c>
      <c r="J133" s="19"/>
    </row>
    <row r="134" spans="1:10" ht="24" customHeight="1" x14ac:dyDescent="0.2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183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3479119</v>
      </c>
      <c r="F136" s="10">
        <f t="shared" ref="F136:G136" si="3">SUM(F137)</f>
        <v>3552718</v>
      </c>
      <c r="G136" s="10">
        <f t="shared" si="3"/>
        <v>3626368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3479119</v>
      </c>
      <c r="F137" s="10">
        <f t="shared" ref="F137:G137" si="4">SUM(F138:F140)</f>
        <v>3552718</v>
      </c>
      <c r="G137" s="10">
        <f t="shared" si="4"/>
        <v>3626368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3444119</v>
      </c>
      <c r="F138" s="14">
        <v>3517207</v>
      </c>
      <c r="G138" s="14">
        <v>3590346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>
        <v>35000</v>
      </c>
      <c r="F139" s="14">
        <v>35511</v>
      </c>
      <c r="G139" s="14">
        <v>36022</v>
      </c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50" t="s">
        <v>193</v>
      </c>
      <c r="C141" s="251"/>
      <c r="D141" s="168"/>
      <c r="E141" s="10">
        <f>E136</f>
        <v>3479119</v>
      </c>
      <c r="F141" s="10">
        <f t="shared" ref="F141:G141" si="5">F136</f>
        <v>3552718</v>
      </c>
      <c r="G141" s="10">
        <f t="shared" si="5"/>
        <v>3626368</v>
      </c>
      <c r="J141" s="19"/>
    </row>
    <row r="142" spans="1:10" ht="24" customHeight="1" x14ac:dyDescent="0.2">
      <c r="B142" s="250" t="s">
        <v>194</v>
      </c>
      <c r="C142" s="251"/>
      <c r="D142" s="168"/>
      <c r="E142" s="10">
        <f>E133+E141</f>
        <v>5041019</v>
      </c>
      <c r="F142" s="10">
        <f t="shared" ref="F142:G142" si="6">F133+F141</f>
        <v>5114618</v>
      </c>
      <c r="G142" s="10">
        <f t="shared" si="6"/>
        <v>5188268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view="pageBreakPreview" topLeftCell="A138" zoomScale="82" zoomScaleNormal="82" zoomScaleSheetLayoutView="82" workbookViewId="0">
      <selection activeCell="A156" sqref="A156:C156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5" t="s">
        <v>382</v>
      </c>
      <c r="N1" s="265"/>
      <c r="O1" s="119"/>
      <c r="P1" s="118"/>
      <c r="Q1" s="118"/>
    </row>
    <row r="2" spans="1:80" s="31" customFormat="1" ht="21" customHeight="1" x14ac:dyDescent="0.25">
      <c r="A2" s="266" t="s">
        <v>417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428</v>
      </c>
      <c r="B4" s="124"/>
      <c r="C4" s="124" t="s">
        <v>430</v>
      </c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429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437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67" t="s">
        <v>195</v>
      </c>
      <c r="B10" s="269" t="s">
        <v>196</v>
      </c>
      <c r="C10" s="271" t="s">
        <v>197</v>
      </c>
      <c r="D10" s="256" t="s">
        <v>199</v>
      </c>
      <c r="E10" s="256" t="s">
        <v>406</v>
      </c>
      <c r="F10" s="256" t="s">
        <v>407</v>
      </c>
      <c r="G10" s="258" t="s">
        <v>408</v>
      </c>
      <c r="H10" s="258" t="s">
        <v>409</v>
      </c>
      <c r="I10" s="258" t="s">
        <v>410</v>
      </c>
      <c r="J10" s="258" t="s">
        <v>411</v>
      </c>
      <c r="K10" s="258" t="s">
        <v>412</v>
      </c>
      <c r="L10" s="258" t="s">
        <v>413</v>
      </c>
      <c r="M10" s="258" t="s">
        <v>414</v>
      </c>
      <c r="N10" s="258" t="s">
        <v>415</v>
      </c>
      <c r="O10" s="258" t="s">
        <v>198</v>
      </c>
      <c r="P10" s="256" t="s">
        <v>200</v>
      </c>
      <c r="Q10" s="256" t="s">
        <v>416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68"/>
      <c r="B11" s="270"/>
      <c r="C11" s="272"/>
      <c r="D11" s="257"/>
      <c r="E11" s="257"/>
      <c r="F11" s="257"/>
      <c r="G11" s="259"/>
      <c r="H11" s="259"/>
      <c r="I11" s="259"/>
      <c r="J11" s="259"/>
      <c r="K11" s="259"/>
      <c r="L11" s="259"/>
      <c r="M11" s="259"/>
      <c r="N11" s="259"/>
      <c r="O11" s="259"/>
      <c r="P11" s="257"/>
      <c r="Q11" s="25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339</v>
      </c>
      <c r="B14" s="145"/>
      <c r="C14" s="146"/>
      <c r="D14" s="147">
        <f>D15</f>
        <v>5041019</v>
      </c>
      <c r="E14" s="147">
        <f>E15</f>
        <v>3479119</v>
      </c>
      <c r="F14" s="147">
        <f>F15</f>
        <v>1561900</v>
      </c>
      <c r="G14" s="147">
        <f t="shared" ref="G14:Q14" si="0">G15</f>
        <v>0</v>
      </c>
      <c r="H14" s="147">
        <f t="shared" si="0"/>
        <v>0</v>
      </c>
      <c r="I14" s="147">
        <f t="shared" si="0"/>
        <v>1424900</v>
      </c>
      <c r="J14" s="147">
        <f t="shared" si="0"/>
        <v>137000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5114617.8773999996</v>
      </c>
      <c r="Q14" s="148">
        <f t="shared" si="0"/>
        <v>5188268.3748345599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340</v>
      </c>
      <c r="B15" s="150"/>
      <c r="C15" s="151"/>
      <c r="D15" s="152">
        <f t="shared" ref="D15:Q15" si="1">D16+D59</f>
        <v>5041019</v>
      </c>
      <c r="E15" s="152">
        <f t="shared" si="1"/>
        <v>3479119</v>
      </c>
      <c r="F15" s="152">
        <f t="shared" si="1"/>
        <v>1561900</v>
      </c>
      <c r="G15" s="152">
        <f t="shared" si="1"/>
        <v>0</v>
      </c>
      <c r="H15" s="152">
        <f t="shared" si="1"/>
        <v>0</v>
      </c>
      <c r="I15" s="152">
        <f t="shared" si="1"/>
        <v>1424900</v>
      </c>
      <c r="J15" s="152">
        <f t="shared" si="1"/>
        <v>137000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5114617.8773999996</v>
      </c>
      <c r="Q15" s="153">
        <f t="shared" si="1"/>
        <v>5188268.3748345599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60" t="s">
        <v>341</v>
      </c>
      <c r="B16" s="261"/>
      <c r="C16" s="261"/>
      <c r="D16" s="209">
        <f t="shared" ref="D16:Q16" si="2">D17+D51</f>
        <v>1222876</v>
      </c>
      <c r="E16" s="209">
        <f t="shared" si="2"/>
        <v>1085876</v>
      </c>
      <c r="F16" s="209">
        <f t="shared" si="2"/>
        <v>137000</v>
      </c>
      <c r="G16" s="209">
        <f t="shared" si="2"/>
        <v>0</v>
      </c>
      <c r="H16" s="209">
        <f t="shared" si="2"/>
        <v>0</v>
      </c>
      <c r="I16" s="209">
        <f t="shared" si="2"/>
        <v>0</v>
      </c>
      <c r="J16" s="209">
        <f t="shared" si="2"/>
        <v>137000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1240729.9896</v>
      </c>
      <c r="Q16" s="220">
        <f t="shared" si="2"/>
        <v>1258596.5014502397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62" t="s">
        <v>342</v>
      </c>
      <c r="B17" s="263"/>
      <c r="C17" s="264"/>
      <c r="D17" s="210">
        <f>D18</f>
        <v>1182876</v>
      </c>
      <c r="E17" s="210">
        <f>E18</f>
        <v>1085876</v>
      </c>
      <c r="F17" s="210">
        <f>F18</f>
        <v>97000</v>
      </c>
      <c r="G17" s="210">
        <f t="shared" ref="G17:Q17" si="3">G18</f>
        <v>0</v>
      </c>
      <c r="H17" s="210">
        <f t="shared" si="3"/>
        <v>0</v>
      </c>
      <c r="I17" s="210">
        <f t="shared" si="3"/>
        <v>0</v>
      </c>
      <c r="J17" s="210">
        <f t="shared" si="3"/>
        <v>97000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1200145.9896</v>
      </c>
      <c r="Q17" s="221">
        <f t="shared" si="3"/>
        <v>1217428.0918502398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11">
        <f t="shared" ref="D18:Q18" si="4">D19+D43+D48</f>
        <v>1182876</v>
      </c>
      <c r="E18" s="211">
        <f t="shared" si="4"/>
        <v>1085876</v>
      </c>
      <c r="F18" s="211">
        <f t="shared" si="4"/>
        <v>97000</v>
      </c>
      <c r="G18" s="211">
        <f t="shared" si="4"/>
        <v>0</v>
      </c>
      <c r="H18" s="211">
        <f t="shared" si="4"/>
        <v>0</v>
      </c>
      <c r="I18" s="211">
        <f t="shared" si="4"/>
        <v>0</v>
      </c>
      <c r="J18" s="211">
        <f t="shared" si="4"/>
        <v>97000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1200145.9896</v>
      </c>
      <c r="Q18" s="222">
        <f t="shared" si="4"/>
        <v>1217428.0918502398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11">
        <f>D20+D23+D28+D38</f>
        <v>1175376</v>
      </c>
      <c r="E19" s="211">
        <f t="shared" ref="E19:Q19" si="5">E20+E23+E28+E38</f>
        <v>1078376</v>
      </c>
      <c r="F19" s="211">
        <f t="shared" si="5"/>
        <v>97000</v>
      </c>
      <c r="G19" s="211">
        <f t="shared" si="5"/>
        <v>0</v>
      </c>
      <c r="H19" s="211">
        <f t="shared" si="5"/>
        <v>0</v>
      </c>
      <c r="I19" s="211">
        <f t="shared" si="5"/>
        <v>0</v>
      </c>
      <c r="J19" s="211">
        <f t="shared" si="5"/>
        <v>97000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1192536.4896</v>
      </c>
      <c r="Q19" s="211">
        <f t="shared" si="5"/>
        <v>1209709.0150502399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11">
        <f t="shared" ref="D20:Q20" si="6">SUM(D21:D22)</f>
        <v>67000</v>
      </c>
      <c r="E20" s="211">
        <f t="shared" si="6"/>
        <v>20000</v>
      </c>
      <c r="F20" s="211">
        <f t="shared" si="6"/>
        <v>47000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47000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67978.2</v>
      </c>
      <c r="Q20" s="222">
        <f t="shared" si="6"/>
        <v>68957.086080000008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12">
        <f>E21+F21</f>
        <v>58000</v>
      </c>
      <c r="E21" s="138">
        <v>11000</v>
      </c>
      <c r="F21" s="212">
        <f>SUM(G21:N21)</f>
        <v>47000</v>
      </c>
      <c r="G21" s="138"/>
      <c r="H21" s="138"/>
      <c r="I21" s="138"/>
      <c r="J21" s="138">
        <v>47000</v>
      </c>
      <c r="K21" s="138"/>
      <c r="L21" s="138"/>
      <c r="M21" s="138"/>
      <c r="N21" s="138"/>
      <c r="O21" s="138"/>
      <c r="P21" s="138">
        <f>D21+(D21*1.46%)</f>
        <v>58846.8</v>
      </c>
      <c r="Q21" s="138">
        <f>P21+(P21*1.44%)</f>
        <v>59694.193920000005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12">
        <f t="shared" ref="D22:D42" si="7">E22+F22</f>
        <v>9000</v>
      </c>
      <c r="E22" s="138">
        <v>9000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f>D22+(D22*1.46%)</f>
        <v>9131.4</v>
      </c>
      <c r="Q22" s="138">
        <f>P22+(P22*1.44%)</f>
        <v>9262.8921599999994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11">
        <f t="shared" ref="D23:Q23" si="9">SUM(D24:D27)</f>
        <v>689000</v>
      </c>
      <c r="E23" s="211">
        <f t="shared" si="9"/>
        <v>689000</v>
      </c>
      <c r="F23" s="211">
        <f t="shared" si="9"/>
        <v>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699059.4</v>
      </c>
      <c r="Q23" s="222">
        <f t="shared" si="9"/>
        <v>709125.85535999993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12">
        <f t="shared" si="7"/>
        <v>60000</v>
      </c>
      <c r="E24" s="139">
        <v>60000</v>
      </c>
      <c r="F24" s="212">
        <f t="shared" si="8"/>
        <v>0</v>
      </c>
      <c r="G24" s="115"/>
      <c r="H24" s="115"/>
      <c r="I24" s="115"/>
      <c r="J24" s="115">
        <v>0</v>
      </c>
      <c r="K24" s="115"/>
      <c r="L24" s="115"/>
      <c r="M24" s="115"/>
      <c r="N24" s="115"/>
      <c r="O24" s="115"/>
      <c r="P24" s="115">
        <f>D24+(D24*1.46%)</f>
        <v>60876</v>
      </c>
      <c r="Q24" s="115">
        <f>P24+(P24*1.44%)</f>
        <v>61752.614399999999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12">
        <f t="shared" si="7"/>
        <v>600000</v>
      </c>
      <c r="E25" s="139">
        <v>600000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f t="shared" ref="P25:P27" si="10">D25+(D25*1.46%)</f>
        <v>608760</v>
      </c>
      <c r="Q25" s="115">
        <f t="shared" ref="Q25:Q27" si="11">P25+(P25*1.44%)</f>
        <v>617526.14399999997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12">
        <f t="shared" si="7"/>
        <v>15000</v>
      </c>
      <c r="E26" s="139">
        <v>15000</v>
      </c>
      <c r="F26" s="212">
        <f t="shared" si="8"/>
        <v>0</v>
      </c>
      <c r="G26" s="115"/>
      <c r="H26" s="115"/>
      <c r="I26" s="115"/>
      <c r="J26" s="115">
        <v>0</v>
      </c>
      <c r="K26" s="115"/>
      <c r="L26" s="115"/>
      <c r="M26" s="115"/>
      <c r="N26" s="115"/>
      <c r="O26" s="115"/>
      <c r="P26" s="115">
        <f t="shared" si="10"/>
        <v>15219</v>
      </c>
      <c r="Q26" s="115">
        <f t="shared" si="11"/>
        <v>15438.1536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12">
        <f t="shared" si="7"/>
        <v>14000</v>
      </c>
      <c r="E27" s="139">
        <v>14000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f t="shared" si="10"/>
        <v>14204.4</v>
      </c>
      <c r="Q27" s="115">
        <f t="shared" si="11"/>
        <v>14408.943359999999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13">
        <f>SUM(D29:D37)</f>
        <v>327800</v>
      </c>
      <c r="E28" s="213">
        <f>SUM(E29:E37)</f>
        <v>327800</v>
      </c>
      <c r="F28" s="213">
        <f>SUM(F29:F37)</f>
        <v>0</v>
      </c>
      <c r="G28" s="213">
        <f t="shared" ref="G28:N28" si="12">SUM(G29:G37)</f>
        <v>0</v>
      </c>
      <c r="H28" s="213">
        <f t="shared" si="12"/>
        <v>0</v>
      </c>
      <c r="I28" s="213">
        <f t="shared" si="12"/>
        <v>0</v>
      </c>
      <c r="J28" s="213">
        <f t="shared" si="12"/>
        <v>0</v>
      </c>
      <c r="K28" s="213">
        <f t="shared" si="12"/>
        <v>0</v>
      </c>
      <c r="L28" s="213">
        <f t="shared" si="12"/>
        <v>0</v>
      </c>
      <c r="M28" s="213">
        <f t="shared" si="12"/>
        <v>0</v>
      </c>
      <c r="N28" s="213">
        <f t="shared" si="12"/>
        <v>0</v>
      </c>
      <c r="O28" s="213">
        <f>SUM(O29:O37)</f>
        <v>0</v>
      </c>
      <c r="P28" s="213">
        <f t="shared" ref="P28:Q28" si="13">SUM(P29:P37)</f>
        <v>332585.88</v>
      </c>
      <c r="Q28" s="223">
        <f t="shared" si="13"/>
        <v>337375.11667199997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12">
        <f t="shared" si="7"/>
        <v>80000</v>
      </c>
      <c r="E29" s="139">
        <v>80000</v>
      </c>
      <c r="F29" s="212">
        <f t="shared" ref="F29:F37" si="14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f>D29+(D29*1.46%)</f>
        <v>81168</v>
      </c>
      <c r="Q29" s="115">
        <f>P29+(P29*1.44%)</f>
        <v>82336.819199999998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12">
        <f t="shared" si="7"/>
        <v>46000</v>
      </c>
      <c r="E30" s="139">
        <v>46000</v>
      </c>
      <c r="F30" s="212">
        <f t="shared" si="14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f t="shared" ref="P30:P37" si="15">D30+(D30*1.46%)</f>
        <v>46671.6</v>
      </c>
      <c r="Q30" s="115">
        <f t="shared" ref="Q30:Q37" si="16">P30+(P30*1.44%)</f>
        <v>47343.671040000001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12">
        <f t="shared" si="7"/>
        <v>15000</v>
      </c>
      <c r="E31" s="139">
        <v>15000</v>
      </c>
      <c r="F31" s="212">
        <f t="shared" si="14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f t="shared" si="15"/>
        <v>15219</v>
      </c>
      <c r="Q31" s="115">
        <f t="shared" si="16"/>
        <v>15438.1536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12">
        <f t="shared" si="7"/>
        <v>140000</v>
      </c>
      <c r="E32" s="139">
        <v>140000</v>
      </c>
      <c r="F32" s="212">
        <f t="shared" si="14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f t="shared" si="15"/>
        <v>142044</v>
      </c>
      <c r="Q32" s="115">
        <f t="shared" si="16"/>
        <v>144089.43359999999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12">
        <f t="shared" si="7"/>
        <v>0</v>
      </c>
      <c r="E33" s="139"/>
      <c r="F33" s="212">
        <f t="shared" si="14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f t="shared" si="15"/>
        <v>0</v>
      </c>
      <c r="Q33" s="115">
        <f t="shared" si="16"/>
        <v>0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12">
        <f t="shared" si="7"/>
        <v>30000</v>
      </c>
      <c r="E34" s="139">
        <v>30000</v>
      </c>
      <c r="F34" s="212">
        <f t="shared" si="14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f t="shared" si="15"/>
        <v>30438</v>
      </c>
      <c r="Q34" s="115">
        <f t="shared" si="16"/>
        <v>30876.307199999999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12">
        <f t="shared" si="7"/>
        <v>5600</v>
      </c>
      <c r="E35" s="139">
        <v>5600</v>
      </c>
      <c r="F35" s="212">
        <f t="shared" si="14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f t="shared" si="15"/>
        <v>5681.76</v>
      </c>
      <c r="Q35" s="115">
        <f t="shared" si="16"/>
        <v>5763.5773440000003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12">
        <f t="shared" si="7"/>
        <v>6200</v>
      </c>
      <c r="E36" s="139">
        <v>6200</v>
      </c>
      <c r="F36" s="212">
        <f t="shared" si="14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f t="shared" si="15"/>
        <v>6290.52</v>
      </c>
      <c r="Q36" s="115">
        <f t="shared" si="16"/>
        <v>6381.1034880000007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12">
        <f t="shared" si="7"/>
        <v>5000</v>
      </c>
      <c r="E37" s="139">
        <v>5000</v>
      </c>
      <c r="F37" s="212">
        <f t="shared" si="14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f t="shared" si="15"/>
        <v>5073</v>
      </c>
      <c r="Q37" s="115">
        <f t="shared" si="16"/>
        <v>5146.0511999999999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13">
        <f t="shared" ref="D38:Q38" si="17">SUM(D39:D42)</f>
        <v>91576</v>
      </c>
      <c r="E38" s="213">
        <f t="shared" si="17"/>
        <v>41576</v>
      </c>
      <c r="F38" s="213">
        <f t="shared" si="17"/>
        <v>50000</v>
      </c>
      <c r="G38" s="213">
        <f t="shared" si="17"/>
        <v>0</v>
      </c>
      <c r="H38" s="213">
        <f t="shared" si="17"/>
        <v>0</v>
      </c>
      <c r="I38" s="213">
        <f t="shared" si="17"/>
        <v>0</v>
      </c>
      <c r="J38" s="213">
        <f t="shared" si="17"/>
        <v>50000</v>
      </c>
      <c r="K38" s="213">
        <f t="shared" si="17"/>
        <v>0</v>
      </c>
      <c r="L38" s="213">
        <f t="shared" si="17"/>
        <v>0</v>
      </c>
      <c r="M38" s="213">
        <f t="shared" si="17"/>
        <v>0</v>
      </c>
      <c r="N38" s="213">
        <f t="shared" si="17"/>
        <v>0</v>
      </c>
      <c r="O38" s="213">
        <f t="shared" si="17"/>
        <v>0</v>
      </c>
      <c r="P38" s="213">
        <f t="shared" si="17"/>
        <v>92913.00959999999</v>
      </c>
      <c r="Q38" s="213">
        <f t="shared" si="17"/>
        <v>94250.956938239993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12">
        <f t="shared" si="7"/>
        <v>28576</v>
      </c>
      <c r="E39" s="139">
        <v>28576</v>
      </c>
      <c r="F39" s="212">
        <f t="shared" ref="F39:F42" si="18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f>D39+(D39*1.46%)</f>
        <v>28993.209599999998</v>
      </c>
      <c r="Q39" s="115">
        <f>P39+(P39*1.44%)</f>
        <v>29410.711818239997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12">
        <f t="shared" si="7"/>
        <v>3000</v>
      </c>
      <c r="E40" s="139">
        <v>3000</v>
      </c>
      <c r="F40" s="212">
        <f t="shared" si="18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f t="shared" ref="P40:P42" si="19">D40+(D40*1.46%)</f>
        <v>3043.8</v>
      </c>
      <c r="Q40" s="115">
        <f t="shared" ref="Q40:Q42" si="20">P40+(P40*1.44%)</f>
        <v>3087.6307200000001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12">
        <f t="shared" si="7"/>
        <v>3000</v>
      </c>
      <c r="E41" s="139">
        <v>3000</v>
      </c>
      <c r="F41" s="212">
        <f t="shared" si="18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f t="shared" si="19"/>
        <v>3043.8</v>
      </c>
      <c r="Q41" s="115">
        <f t="shared" si="20"/>
        <v>3087.6307200000001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12">
        <f t="shared" si="7"/>
        <v>57000</v>
      </c>
      <c r="E42" s="139">
        <v>7000</v>
      </c>
      <c r="F42" s="212">
        <f t="shared" si="18"/>
        <v>50000</v>
      </c>
      <c r="G42" s="115"/>
      <c r="H42" s="115"/>
      <c r="I42" s="115"/>
      <c r="J42" s="115">
        <v>50000</v>
      </c>
      <c r="K42" s="115"/>
      <c r="L42" s="115"/>
      <c r="M42" s="115"/>
      <c r="N42" s="115"/>
      <c r="O42" s="115"/>
      <c r="P42" s="115">
        <f t="shared" si="19"/>
        <v>57832.2</v>
      </c>
      <c r="Q42" s="115">
        <f t="shared" si="20"/>
        <v>58664.983679999998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13">
        <f>D44</f>
        <v>7500</v>
      </c>
      <c r="E43" s="213">
        <f t="shared" ref="E43:Q43" si="21">E44</f>
        <v>7500</v>
      </c>
      <c r="F43" s="213">
        <f t="shared" si="21"/>
        <v>0</v>
      </c>
      <c r="G43" s="213">
        <f t="shared" si="21"/>
        <v>0</v>
      </c>
      <c r="H43" s="213">
        <f t="shared" si="21"/>
        <v>0</v>
      </c>
      <c r="I43" s="213">
        <f t="shared" si="21"/>
        <v>0</v>
      </c>
      <c r="J43" s="213">
        <f t="shared" si="21"/>
        <v>0</v>
      </c>
      <c r="K43" s="213">
        <f t="shared" si="21"/>
        <v>0</v>
      </c>
      <c r="L43" s="213">
        <f t="shared" si="21"/>
        <v>0</v>
      </c>
      <c r="M43" s="213">
        <f t="shared" si="21"/>
        <v>0</v>
      </c>
      <c r="N43" s="213">
        <f t="shared" si="21"/>
        <v>0</v>
      </c>
      <c r="O43" s="213">
        <f t="shared" si="21"/>
        <v>0</v>
      </c>
      <c r="P43" s="213">
        <f t="shared" si="21"/>
        <v>7609.5</v>
      </c>
      <c r="Q43" s="213">
        <f t="shared" si="21"/>
        <v>7719.0768000000007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13">
        <f>SUM(D45:D47)</f>
        <v>7500</v>
      </c>
      <c r="E44" s="213">
        <f t="shared" ref="E44:Q44" si="22">SUM(E45:E47)</f>
        <v>7500</v>
      </c>
      <c r="F44" s="213">
        <f t="shared" si="22"/>
        <v>0</v>
      </c>
      <c r="G44" s="213">
        <f t="shared" si="22"/>
        <v>0</v>
      </c>
      <c r="H44" s="213">
        <f t="shared" si="22"/>
        <v>0</v>
      </c>
      <c r="I44" s="213">
        <f t="shared" si="22"/>
        <v>0</v>
      </c>
      <c r="J44" s="213">
        <f t="shared" si="22"/>
        <v>0</v>
      </c>
      <c r="K44" s="213">
        <f t="shared" si="22"/>
        <v>0</v>
      </c>
      <c r="L44" s="213">
        <f t="shared" si="22"/>
        <v>0</v>
      </c>
      <c r="M44" s="213">
        <f t="shared" si="22"/>
        <v>0</v>
      </c>
      <c r="N44" s="213">
        <f t="shared" si="22"/>
        <v>0</v>
      </c>
      <c r="O44" s="213">
        <f t="shared" si="22"/>
        <v>0</v>
      </c>
      <c r="P44" s="213">
        <f t="shared" si="22"/>
        <v>7609.5</v>
      </c>
      <c r="Q44" s="213">
        <f t="shared" si="22"/>
        <v>7719.0768000000007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12">
        <f t="shared" ref="D45:D47" si="23">E45+F45</f>
        <v>4000</v>
      </c>
      <c r="E45" s="139">
        <v>4000</v>
      </c>
      <c r="F45" s="212">
        <f t="shared" ref="F45:F47" si="24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f>D45+(D45*1.46%)</f>
        <v>4058.4</v>
      </c>
      <c r="Q45" s="115">
        <f>P45+(P45*1.44%)</f>
        <v>4116.8409600000005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12">
        <f t="shared" si="23"/>
        <v>1000</v>
      </c>
      <c r="E46" s="139">
        <v>1000</v>
      </c>
      <c r="F46" s="212">
        <f t="shared" si="24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f t="shared" ref="P46:P47" si="25">D46+(D46*1.46%)</f>
        <v>1014.6</v>
      </c>
      <c r="Q46" s="115">
        <f t="shared" ref="Q46:Q47" si="26">P46+(P46*1.44%)</f>
        <v>1029.2102400000001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12">
        <f t="shared" si="23"/>
        <v>2500</v>
      </c>
      <c r="E47" s="139">
        <v>2500</v>
      </c>
      <c r="F47" s="212">
        <f t="shared" si="24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f t="shared" si="25"/>
        <v>2536.5</v>
      </c>
      <c r="Q47" s="115">
        <f t="shared" si="26"/>
        <v>2573.0255999999999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13">
        <f t="shared" ref="D48:F49" si="27">D49</f>
        <v>0</v>
      </c>
      <c r="E48" s="206">
        <f t="shared" si="27"/>
        <v>0</v>
      </c>
      <c r="F48" s="213">
        <f t="shared" si="27"/>
        <v>0</v>
      </c>
      <c r="G48" s="206">
        <f t="shared" ref="G48:Q49" si="28">G49</f>
        <v>0</v>
      </c>
      <c r="H48" s="206">
        <f t="shared" si="28"/>
        <v>0</v>
      </c>
      <c r="I48" s="206">
        <f t="shared" si="28"/>
        <v>0</v>
      </c>
      <c r="J48" s="206">
        <f t="shared" si="28"/>
        <v>0</v>
      </c>
      <c r="K48" s="206">
        <f t="shared" si="28"/>
        <v>0</v>
      </c>
      <c r="L48" s="206">
        <f t="shared" si="28"/>
        <v>0</v>
      </c>
      <c r="M48" s="206">
        <f t="shared" si="28"/>
        <v>0</v>
      </c>
      <c r="N48" s="206">
        <f t="shared" si="28"/>
        <v>0</v>
      </c>
      <c r="O48" s="206">
        <f t="shared" si="28"/>
        <v>0</v>
      </c>
      <c r="P48" s="206">
        <f t="shared" si="28"/>
        <v>0</v>
      </c>
      <c r="Q48" s="207">
        <f t="shared" si="28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13">
        <f t="shared" si="27"/>
        <v>0</v>
      </c>
      <c r="E49" s="206">
        <f t="shared" si="27"/>
        <v>0</v>
      </c>
      <c r="F49" s="213">
        <f t="shared" si="27"/>
        <v>0</v>
      </c>
      <c r="G49" s="206">
        <f t="shared" si="28"/>
        <v>0</v>
      </c>
      <c r="H49" s="206">
        <f t="shared" si="28"/>
        <v>0</v>
      </c>
      <c r="I49" s="206">
        <f t="shared" si="28"/>
        <v>0</v>
      </c>
      <c r="J49" s="206">
        <f t="shared" si="28"/>
        <v>0</v>
      </c>
      <c r="K49" s="206">
        <f t="shared" si="28"/>
        <v>0</v>
      </c>
      <c r="L49" s="206">
        <f t="shared" si="28"/>
        <v>0</v>
      </c>
      <c r="M49" s="206">
        <f t="shared" si="28"/>
        <v>0</v>
      </c>
      <c r="N49" s="206">
        <f t="shared" si="28"/>
        <v>0</v>
      </c>
      <c r="O49" s="206">
        <f t="shared" si="28"/>
        <v>0</v>
      </c>
      <c r="P49" s="206">
        <f t="shared" si="28"/>
        <v>0</v>
      </c>
      <c r="Q49" s="207">
        <f t="shared" si="28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12">
        <f t="shared" ref="D50" si="29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73" t="s">
        <v>346</v>
      </c>
      <c r="B51" s="274"/>
      <c r="C51" s="275"/>
      <c r="D51" s="214">
        <f>D52</f>
        <v>40000</v>
      </c>
      <c r="E51" s="214">
        <f t="shared" ref="E51:Q52" si="30">E52</f>
        <v>0</v>
      </c>
      <c r="F51" s="214">
        <f t="shared" si="30"/>
        <v>40000</v>
      </c>
      <c r="G51" s="214">
        <f t="shared" si="30"/>
        <v>0</v>
      </c>
      <c r="H51" s="214">
        <f t="shared" si="30"/>
        <v>0</v>
      </c>
      <c r="I51" s="214">
        <f t="shared" si="30"/>
        <v>0</v>
      </c>
      <c r="J51" s="214">
        <f t="shared" si="30"/>
        <v>40000</v>
      </c>
      <c r="K51" s="214">
        <f t="shared" si="30"/>
        <v>0</v>
      </c>
      <c r="L51" s="214">
        <f t="shared" si="30"/>
        <v>0</v>
      </c>
      <c r="M51" s="214">
        <f t="shared" si="30"/>
        <v>0</v>
      </c>
      <c r="N51" s="214">
        <f t="shared" si="30"/>
        <v>0</v>
      </c>
      <c r="O51" s="214">
        <f t="shared" si="30"/>
        <v>0</v>
      </c>
      <c r="P51" s="214">
        <f t="shared" si="30"/>
        <v>40584</v>
      </c>
      <c r="Q51" s="214">
        <f t="shared" si="30"/>
        <v>41168.409599999999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13">
        <f>D53</f>
        <v>40000</v>
      </c>
      <c r="E52" s="213">
        <f t="shared" si="30"/>
        <v>0</v>
      </c>
      <c r="F52" s="213">
        <f t="shared" si="30"/>
        <v>40000</v>
      </c>
      <c r="G52" s="213">
        <f t="shared" si="30"/>
        <v>0</v>
      </c>
      <c r="H52" s="213">
        <f t="shared" si="30"/>
        <v>0</v>
      </c>
      <c r="I52" s="213">
        <f t="shared" si="30"/>
        <v>0</v>
      </c>
      <c r="J52" s="213">
        <f t="shared" si="30"/>
        <v>40000</v>
      </c>
      <c r="K52" s="213">
        <f t="shared" si="30"/>
        <v>0</v>
      </c>
      <c r="L52" s="213">
        <f t="shared" si="30"/>
        <v>0</v>
      </c>
      <c r="M52" s="213">
        <f t="shared" si="30"/>
        <v>0</v>
      </c>
      <c r="N52" s="213">
        <f t="shared" si="30"/>
        <v>0</v>
      </c>
      <c r="O52" s="213">
        <f t="shared" si="30"/>
        <v>0</v>
      </c>
      <c r="P52" s="213">
        <f t="shared" si="30"/>
        <v>40584</v>
      </c>
      <c r="Q52" s="213">
        <f t="shared" si="30"/>
        <v>41168.409599999999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13">
        <f>D54+D56</f>
        <v>40000</v>
      </c>
      <c r="E53" s="213">
        <f t="shared" ref="E53:Q53" si="31">E54+E56</f>
        <v>0</v>
      </c>
      <c r="F53" s="213">
        <f t="shared" si="31"/>
        <v>40000</v>
      </c>
      <c r="G53" s="213">
        <f t="shared" si="31"/>
        <v>0</v>
      </c>
      <c r="H53" s="213">
        <f t="shared" si="31"/>
        <v>0</v>
      </c>
      <c r="I53" s="213">
        <f t="shared" si="31"/>
        <v>0</v>
      </c>
      <c r="J53" s="213">
        <f t="shared" si="31"/>
        <v>40000</v>
      </c>
      <c r="K53" s="213">
        <f t="shared" si="31"/>
        <v>0</v>
      </c>
      <c r="L53" s="213">
        <f t="shared" si="31"/>
        <v>0</v>
      </c>
      <c r="M53" s="213">
        <f t="shared" si="31"/>
        <v>0</v>
      </c>
      <c r="N53" s="213">
        <f t="shared" si="31"/>
        <v>0</v>
      </c>
      <c r="O53" s="213">
        <f t="shared" si="31"/>
        <v>0</v>
      </c>
      <c r="P53" s="213">
        <f t="shared" si="31"/>
        <v>40584</v>
      </c>
      <c r="Q53" s="213">
        <f t="shared" si="31"/>
        <v>41168.409599999999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32">E55</f>
        <v>0</v>
      </c>
      <c r="F54" s="213">
        <f t="shared" si="32"/>
        <v>0</v>
      </c>
      <c r="G54" s="213">
        <f t="shared" si="32"/>
        <v>0</v>
      </c>
      <c r="H54" s="213">
        <f t="shared" si="32"/>
        <v>0</v>
      </c>
      <c r="I54" s="213">
        <f t="shared" si="32"/>
        <v>0</v>
      </c>
      <c r="J54" s="213">
        <f t="shared" si="32"/>
        <v>0</v>
      </c>
      <c r="K54" s="213">
        <f t="shared" si="32"/>
        <v>0</v>
      </c>
      <c r="L54" s="213">
        <f t="shared" si="32"/>
        <v>0</v>
      </c>
      <c r="M54" s="213">
        <f t="shared" si="32"/>
        <v>0</v>
      </c>
      <c r="N54" s="213">
        <f t="shared" si="32"/>
        <v>0</v>
      </c>
      <c r="O54" s="213">
        <f t="shared" si="32"/>
        <v>0</v>
      </c>
      <c r="P54" s="213">
        <f t="shared" si="32"/>
        <v>0</v>
      </c>
      <c r="Q54" s="213">
        <f t="shared" si="32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12">
        <f t="shared" ref="D55:D58" si="33">E55+F55</f>
        <v>0</v>
      </c>
      <c r="E55" s="139">
        <v>0</v>
      </c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>
        <f>D55+(D55*1.46%)</f>
        <v>0</v>
      </c>
      <c r="Q55" s="115">
        <f>P55+(P55*1.44%)</f>
        <v>0</v>
      </c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13">
        <f t="shared" ref="D56:Q56" si="34">SUM(D57:D58)</f>
        <v>40000</v>
      </c>
      <c r="E56" s="213">
        <f t="shared" si="34"/>
        <v>0</v>
      </c>
      <c r="F56" s="213">
        <f t="shared" si="34"/>
        <v>40000</v>
      </c>
      <c r="G56" s="213">
        <f t="shared" si="34"/>
        <v>0</v>
      </c>
      <c r="H56" s="213">
        <f t="shared" si="34"/>
        <v>0</v>
      </c>
      <c r="I56" s="213">
        <f t="shared" si="34"/>
        <v>0</v>
      </c>
      <c r="J56" s="213">
        <f t="shared" si="34"/>
        <v>40000</v>
      </c>
      <c r="K56" s="213">
        <f t="shared" si="34"/>
        <v>0</v>
      </c>
      <c r="L56" s="213">
        <f t="shared" si="34"/>
        <v>0</v>
      </c>
      <c r="M56" s="213">
        <f t="shared" si="34"/>
        <v>0</v>
      </c>
      <c r="N56" s="213">
        <f t="shared" si="34"/>
        <v>0</v>
      </c>
      <c r="O56" s="213">
        <f t="shared" si="34"/>
        <v>0</v>
      </c>
      <c r="P56" s="213">
        <f t="shared" si="34"/>
        <v>40584</v>
      </c>
      <c r="Q56" s="213">
        <f t="shared" si="34"/>
        <v>41168.409599999999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12">
        <f t="shared" si="33"/>
        <v>40000</v>
      </c>
      <c r="E57" s="139">
        <v>0</v>
      </c>
      <c r="F57" s="212">
        <f t="shared" ref="F57:F58" si="35">SUM(G57:N57)</f>
        <v>40000</v>
      </c>
      <c r="G57" s="115"/>
      <c r="H57" s="115"/>
      <c r="I57" s="115">
        <v>0</v>
      </c>
      <c r="J57" s="115">
        <v>40000</v>
      </c>
      <c r="K57" s="115"/>
      <c r="L57" s="115"/>
      <c r="M57" s="115"/>
      <c r="N57" s="115"/>
      <c r="O57" s="115"/>
      <c r="P57" s="115">
        <f>D57+(D57*1.46%)</f>
        <v>40584</v>
      </c>
      <c r="Q57" s="115">
        <f>P57+(P57*1.44%)</f>
        <v>41168.409599999999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12">
        <f t="shared" si="33"/>
        <v>0</v>
      </c>
      <c r="E58" s="139"/>
      <c r="F58" s="212">
        <f t="shared" si="35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>
        <f>D58+(D58*1.46%)</f>
        <v>0</v>
      </c>
      <c r="Q58" s="115">
        <f>P58+(P58*1.44%)</f>
        <v>0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89" t="s">
        <v>347</v>
      </c>
      <c r="B59" s="290"/>
      <c r="C59" s="291"/>
      <c r="D59" s="215">
        <f t="shared" ref="D59:Q59" si="36">D60+D76+D80+D84+D88+D92+D98+D102+D106+D121+D128+D144</f>
        <v>3818143</v>
      </c>
      <c r="E59" s="215">
        <f t="shared" si="36"/>
        <v>2393243</v>
      </c>
      <c r="F59" s="215">
        <f t="shared" si="36"/>
        <v>1424900</v>
      </c>
      <c r="G59" s="215">
        <f t="shared" si="36"/>
        <v>0</v>
      </c>
      <c r="H59" s="215">
        <f t="shared" si="36"/>
        <v>0</v>
      </c>
      <c r="I59" s="215">
        <f t="shared" si="36"/>
        <v>1424900</v>
      </c>
      <c r="J59" s="215">
        <f t="shared" si="36"/>
        <v>0</v>
      </c>
      <c r="K59" s="215">
        <f t="shared" si="36"/>
        <v>0</v>
      </c>
      <c r="L59" s="215">
        <f t="shared" si="36"/>
        <v>0</v>
      </c>
      <c r="M59" s="215">
        <f t="shared" si="36"/>
        <v>0</v>
      </c>
      <c r="N59" s="215">
        <f t="shared" si="36"/>
        <v>0</v>
      </c>
      <c r="O59" s="215">
        <f t="shared" si="36"/>
        <v>0</v>
      </c>
      <c r="P59" s="215">
        <f t="shared" si="36"/>
        <v>3873887.8877999997</v>
      </c>
      <c r="Q59" s="215">
        <f t="shared" si="36"/>
        <v>3929671.8733843202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77" t="s">
        <v>348</v>
      </c>
      <c r="B60" s="278"/>
      <c r="C60" s="279"/>
      <c r="D60" s="214">
        <f>D61</f>
        <v>1262780</v>
      </c>
      <c r="E60" s="214">
        <f>E61</f>
        <v>737880</v>
      </c>
      <c r="F60" s="214">
        <f>F61</f>
        <v>524900</v>
      </c>
      <c r="G60" s="214">
        <f t="shared" ref="G60:Q60" si="37">G61</f>
        <v>0</v>
      </c>
      <c r="H60" s="214">
        <f t="shared" si="37"/>
        <v>0</v>
      </c>
      <c r="I60" s="214">
        <f t="shared" si="37"/>
        <v>524900</v>
      </c>
      <c r="J60" s="214">
        <f t="shared" si="37"/>
        <v>0</v>
      </c>
      <c r="K60" s="214">
        <f t="shared" si="37"/>
        <v>0</v>
      </c>
      <c r="L60" s="214">
        <f t="shared" si="37"/>
        <v>0</v>
      </c>
      <c r="M60" s="214">
        <f t="shared" si="37"/>
        <v>0</v>
      </c>
      <c r="N60" s="214">
        <f t="shared" si="37"/>
        <v>0</v>
      </c>
      <c r="O60" s="214">
        <f t="shared" si="37"/>
        <v>0</v>
      </c>
      <c r="P60" s="214">
        <f t="shared" si="37"/>
        <v>1281216.588</v>
      </c>
      <c r="Q60" s="224">
        <f t="shared" si="37"/>
        <v>1299666.1068672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13">
        <f>D62+D70+D73</f>
        <v>1262780</v>
      </c>
      <c r="E61" s="213">
        <f>E62+E70+E73</f>
        <v>737880</v>
      </c>
      <c r="F61" s="213">
        <f>F62+F70+F73</f>
        <v>524900</v>
      </c>
      <c r="G61" s="213">
        <f t="shared" ref="G61:Q61" si="38">G62+G70+G73</f>
        <v>0</v>
      </c>
      <c r="H61" s="213">
        <f t="shared" si="38"/>
        <v>0</v>
      </c>
      <c r="I61" s="213">
        <f t="shared" si="38"/>
        <v>524900</v>
      </c>
      <c r="J61" s="213">
        <f t="shared" si="38"/>
        <v>0</v>
      </c>
      <c r="K61" s="213">
        <f t="shared" si="38"/>
        <v>0</v>
      </c>
      <c r="L61" s="213">
        <f t="shared" si="38"/>
        <v>0</v>
      </c>
      <c r="M61" s="213">
        <f t="shared" si="38"/>
        <v>0</v>
      </c>
      <c r="N61" s="213">
        <f t="shared" si="38"/>
        <v>0</v>
      </c>
      <c r="O61" s="213">
        <f t="shared" si="38"/>
        <v>0</v>
      </c>
      <c r="P61" s="213">
        <f t="shared" si="38"/>
        <v>1281216.588</v>
      </c>
      <c r="Q61" s="223">
        <f t="shared" si="38"/>
        <v>1299666.1068672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13">
        <f>D63+D65+D67</f>
        <v>1259300</v>
      </c>
      <c r="E62" s="213">
        <f>E63+E65+E67</f>
        <v>734400</v>
      </c>
      <c r="F62" s="213">
        <f>F63+F65+F67</f>
        <v>524900</v>
      </c>
      <c r="G62" s="213">
        <f t="shared" ref="G62:Q62" si="39">G63+G65+G67</f>
        <v>0</v>
      </c>
      <c r="H62" s="213">
        <f t="shared" si="39"/>
        <v>0</v>
      </c>
      <c r="I62" s="213">
        <f t="shared" si="39"/>
        <v>524900</v>
      </c>
      <c r="J62" s="213">
        <f t="shared" si="39"/>
        <v>0</v>
      </c>
      <c r="K62" s="213">
        <f t="shared" si="39"/>
        <v>0</v>
      </c>
      <c r="L62" s="213">
        <f t="shared" si="39"/>
        <v>0</v>
      </c>
      <c r="M62" s="213">
        <f t="shared" si="39"/>
        <v>0</v>
      </c>
      <c r="N62" s="213">
        <f t="shared" si="39"/>
        <v>0</v>
      </c>
      <c r="O62" s="213">
        <f t="shared" si="39"/>
        <v>0</v>
      </c>
      <c r="P62" s="213">
        <f t="shared" si="39"/>
        <v>1277685.78</v>
      </c>
      <c r="Q62" s="223">
        <f t="shared" si="39"/>
        <v>1296084.455232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13">
        <f>D64</f>
        <v>1200382</v>
      </c>
      <c r="E63" s="213">
        <f>E64</f>
        <v>675482</v>
      </c>
      <c r="F63" s="213">
        <f>F64</f>
        <v>524900</v>
      </c>
      <c r="G63" s="213">
        <f t="shared" ref="G63:Q63" si="40">G64</f>
        <v>0</v>
      </c>
      <c r="H63" s="213">
        <f t="shared" si="40"/>
        <v>0</v>
      </c>
      <c r="I63" s="213">
        <f t="shared" si="40"/>
        <v>524900</v>
      </c>
      <c r="J63" s="213">
        <f t="shared" si="40"/>
        <v>0</v>
      </c>
      <c r="K63" s="213">
        <f t="shared" si="40"/>
        <v>0</v>
      </c>
      <c r="L63" s="213">
        <f t="shared" si="40"/>
        <v>0</v>
      </c>
      <c r="M63" s="213">
        <f t="shared" si="40"/>
        <v>0</v>
      </c>
      <c r="N63" s="213">
        <f t="shared" si="40"/>
        <v>0</v>
      </c>
      <c r="O63" s="213">
        <f t="shared" si="40"/>
        <v>0</v>
      </c>
      <c r="P63" s="213">
        <f t="shared" si="40"/>
        <v>1217907.5771999999</v>
      </c>
      <c r="Q63" s="223">
        <f t="shared" si="40"/>
        <v>1235445.4463116799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12">
        <f t="shared" ref="D64" si="41">E64+F64</f>
        <v>1200382</v>
      </c>
      <c r="E64" s="139">
        <v>675482</v>
      </c>
      <c r="F64" s="212">
        <f>SUM(G64:N64)</f>
        <v>524900</v>
      </c>
      <c r="G64" s="139"/>
      <c r="H64" s="139"/>
      <c r="I64" s="139">
        <v>524900</v>
      </c>
      <c r="J64" s="139"/>
      <c r="K64" s="139"/>
      <c r="L64" s="139"/>
      <c r="M64" s="139"/>
      <c r="N64" s="139"/>
      <c r="O64" s="139"/>
      <c r="P64" s="139">
        <f>D64+(D64*1.46%)</f>
        <v>1217907.5771999999</v>
      </c>
      <c r="Q64" s="140">
        <f>P64+(P64*1.44%)</f>
        <v>1235445.4463116799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13">
        <f t="shared" ref="D65:E65" si="42">D66</f>
        <v>12500</v>
      </c>
      <c r="E65" s="213">
        <f t="shared" si="42"/>
        <v>12500</v>
      </c>
      <c r="F65" s="213">
        <f>F66</f>
        <v>0</v>
      </c>
      <c r="G65" s="213">
        <f t="shared" ref="G65:Q65" si="43">G66</f>
        <v>0</v>
      </c>
      <c r="H65" s="213">
        <f t="shared" si="43"/>
        <v>0</v>
      </c>
      <c r="I65" s="213">
        <f t="shared" si="43"/>
        <v>0</v>
      </c>
      <c r="J65" s="213">
        <f t="shared" si="43"/>
        <v>0</v>
      </c>
      <c r="K65" s="213">
        <f t="shared" si="43"/>
        <v>0</v>
      </c>
      <c r="L65" s="213">
        <f t="shared" si="43"/>
        <v>0</v>
      </c>
      <c r="M65" s="213">
        <f t="shared" si="43"/>
        <v>0</v>
      </c>
      <c r="N65" s="213">
        <f t="shared" si="43"/>
        <v>0</v>
      </c>
      <c r="O65" s="213">
        <f t="shared" si="43"/>
        <v>0</v>
      </c>
      <c r="P65" s="213">
        <f t="shared" si="43"/>
        <v>12682.5</v>
      </c>
      <c r="Q65" s="223">
        <f t="shared" si="43"/>
        <v>12865.128000000001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12">
        <f t="shared" ref="D66" si="44">E66+F66</f>
        <v>12500</v>
      </c>
      <c r="E66" s="139">
        <v>12500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f>D66+(D66*1.46%)</f>
        <v>12682.5</v>
      </c>
      <c r="Q66" s="115">
        <f>P66+(P66*1.44%)</f>
        <v>12865.128000000001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13">
        <f t="shared" ref="D67:E67" si="45">D68+D69</f>
        <v>46418</v>
      </c>
      <c r="E67" s="213">
        <f t="shared" si="45"/>
        <v>46418</v>
      </c>
      <c r="F67" s="213">
        <f>F68+F69</f>
        <v>0</v>
      </c>
      <c r="G67" s="213">
        <f t="shared" ref="G67:Q67" si="46">G68+G69</f>
        <v>0</v>
      </c>
      <c r="H67" s="213">
        <f t="shared" si="46"/>
        <v>0</v>
      </c>
      <c r="I67" s="213">
        <f t="shared" si="46"/>
        <v>0</v>
      </c>
      <c r="J67" s="213">
        <f t="shared" si="46"/>
        <v>0</v>
      </c>
      <c r="K67" s="213">
        <f t="shared" si="46"/>
        <v>0</v>
      </c>
      <c r="L67" s="213">
        <f t="shared" si="46"/>
        <v>0</v>
      </c>
      <c r="M67" s="213">
        <f t="shared" si="46"/>
        <v>0</v>
      </c>
      <c r="N67" s="213">
        <f t="shared" si="46"/>
        <v>0</v>
      </c>
      <c r="O67" s="213">
        <f t="shared" si="46"/>
        <v>0</v>
      </c>
      <c r="P67" s="213">
        <f t="shared" si="46"/>
        <v>47095.702799999999</v>
      </c>
      <c r="Q67" s="223">
        <f t="shared" si="46"/>
        <v>47773.88092032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12">
        <f t="shared" ref="D68:D69" si="47">E68+F68</f>
        <v>41830</v>
      </c>
      <c r="E68" s="139">
        <v>41830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f>D68+(D68*1.46%)</f>
        <v>42440.718000000001</v>
      </c>
      <c r="Q68" s="115">
        <f>P68+(P68*1.44%)</f>
        <v>43051.864339200001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12">
        <f t="shared" si="47"/>
        <v>4588</v>
      </c>
      <c r="E69" s="139">
        <v>4588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f>D69+(D69*1.46%)</f>
        <v>4654.9848000000002</v>
      </c>
      <c r="Q69" s="115">
        <f>P69+(P69*1.44%)</f>
        <v>4722.0165811200004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13">
        <f t="shared" ref="D70:Q74" si="48">D71</f>
        <v>3480</v>
      </c>
      <c r="E70" s="213">
        <f t="shared" si="48"/>
        <v>3480</v>
      </c>
      <c r="F70" s="213">
        <f t="shared" si="48"/>
        <v>0</v>
      </c>
      <c r="G70" s="213">
        <f t="shared" si="48"/>
        <v>0</v>
      </c>
      <c r="H70" s="213">
        <f t="shared" si="48"/>
        <v>0</v>
      </c>
      <c r="I70" s="213">
        <f t="shared" si="48"/>
        <v>0</v>
      </c>
      <c r="J70" s="213">
        <f t="shared" si="48"/>
        <v>0</v>
      </c>
      <c r="K70" s="213">
        <f t="shared" si="48"/>
        <v>0</v>
      </c>
      <c r="L70" s="213">
        <f t="shared" si="48"/>
        <v>0</v>
      </c>
      <c r="M70" s="213">
        <f t="shared" si="48"/>
        <v>0</v>
      </c>
      <c r="N70" s="213">
        <f t="shared" si="48"/>
        <v>0</v>
      </c>
      <c r="O70" s="213">
        <f t="shared" si="48"/>
        <v>0</v>
      </c>
      <c r="P70" s="213">
        <f t="shared" si="48"/>
        <v>3530.808</v>
      </c>
      <c r="Q70" s="213">
        <f t="shared" si="48"/>
        <v>3581.6516351999999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418</v>
      </c>
      <c r="D71" s="213">
        <f t="shared" si="48"/>
        <v>3480</v>
      </c>
      <c r="E71" s="213">
        <f t="shared" si="48"/>
        <v>3480</v>
      </c>
      <c r="F71" s="213">
        <f t="shared" si="48"/>
        <v>0</v>
      </c>
      <c r="G71" s="213">
        <f t="shared" si="48"/>
        <v>0</v>
      </c>
      <c r="H71" s="213">
        <f t="shared" si="48"/>
        <v>0</v>
      </c>
      <c r="I71" s="213">
        <f t="shared" si="48"/>
        <v>0</v>
      </c>
      <c r="J71" s="213">
        <f t="shared" si="48"/>
        <v>0</v>
      </c>
      <c r="K71" s="213">
        <f t="shared" si="48"/>
        <v>0</v>
      </c>
      <c r="L71" s="213">
        <f t="shared" si="48"/>
        <v>0</v>
      </c>
      <c r="M71" s="213">
        <f t="shared" si="48"/>
        <v>0</v>
      </c>
      <c r="N71" s="213">
        <f t="shared" si="48"/>
        <v>0</v>
      </c>
      <c r="O71" s="213">
        <f t="shared" si="48"/>
        <v>0</v>
      </c>
      <c r="P71" s="213">
        <f t="shared" si="48"/>
        <v>3530.808</v>
      </c>
      <c r="Q71" s="213">
        <f t="shared" si="48"/>
        <v>3581.6516351999999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12">
        <f t="shared" ref="D72" si="49">E72+F72</f>
        <v>3480</v>
      </c>
      <c r="E72" s="139">
        <v>3480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f>D72+(D72*1.46%)</f>
        <v>3530.808</v>
      </c>
      <c r="Q72" s="115">
        <f>P72+(P72*1.44%)</f>
        <v>3581.6516351999999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298</v>
      </c>
      <c r="C73" s="137" t="s">
        <v>368</v>
      </c>
      <c r="D73" s="213">
        <f t="shared" si="48"/>
        <v>0</v>
      </c>
      <c r="E73" s="213">
        <f t="shared" si="48"/>
        <v>0</v>
      </c>
      <c r="F73" s="213">
        <f t="shared" si="48"/>
        <v>0</v>
      </c>
      <c r="G73" s="213">
        <f t="shared" si="48"/>
        <v>0</v>
      </c>
      <c r="H73" s="213">
        <f t="shared" si="48"/>
        <v>0</v>
      </c>
      <c r="I73" s="213">
        <f t="shared" si="48"/>
        <v>0</v>
      </c>
      <c r="J73" s="213">
        <f t="shared" si="48"/>
        <v>0</v>
      </c>
      <c r="K73" s="213">
        <f t="shared" si="48"/>
        <v>0</v>
      </c>
      <c r="L73" s="213">
        <f t="shared" si="48"/>
        <v>0</v>
      </c>
      <c r="M73" s="213">
        <f t="shared" si="48"/>
        <v>0</v>
      </c>
      <c r="N73" s="213">
        <f t="shared" si="48"/>
        <v>0</v>
      </c>
      <c r="O73" s="213">
        <f t="shared" si="48"/>
        <v>0</v>
      </c>
      <c r="P73" s="213">
        <f t="shared" si="48"/>
        <v>0</v>
      </c>
      <c r="Q73" s="213">
        <f t="shared" si="48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13">
        <f t="shared" si="48"/>
        <v>0</v>
      </c>
      <c r="E74" s="213">
        <f t="shared" si="48"/>
        <v>0</v>
      </c>
      <c r="F74" s="213">
        <f t="shared" si="48"/>
        <v>0</v>
      </c>
      <c r="G74" s="213">
        <f t="shared" si="48"/>
        <v>0</v>
      </c>
      <c r="H74" s="213">
        <f t="shared" si="48"/>
        <v>0</v>
      </c>
      <c r="I74" s="213">
        <f t="shared" si="48"/>
        <v>0</v>
      </c>
      <c r="J74" s="213">
        <f t="shared" si="48"/>
        <v>0</v>
      </c>
      <c r="K74" s="213">
        <f t="shared" si="48"/>
        <v>0</v>
      </c>
      <c r="L74" s="213">
        <f t="shared" si="48"/>
        <v>0</v>
      </c>
      <c r="M74" s="213">
        <f t="shared" si="48"/>
        <v>0</v>
      </c>
      <c r="N74" s="213">
        <f t="shared" si="48"/>
        <v>0</v>
      </c>
      <c r="O74" s="213">
        <f t="shared" si="48"/>
        <v>0</v>
      </c>
      <c r="P74" s="213">
        <f t="shared" si="48"/>
        <v>0</v>
      </c>
      <c r="Q74" s="213">
        <f t="shared" si="48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12">
        <f t="shared" ref="D75" si="50">E75+F75</f>
        <v>0</v>
      </c>
      <c r="E75" s="139">
        <v>0</v>
      </c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>
        <f>D75+(D75*1.46%)</f>
        <v>0</v>
      </c>
      <c r="Q75" s="115">
        <f>P75+(P75*1.44%)</f>
        <v>0</v>
      </c>
      <c r="R75" s="51"/>
      <c r="S75" s="136"/>
      <c r="T75" s="105"/>
      <c r="V75" s="141"/>
      <c r="W75" s="105"/>
    </row>
    <row r="76" spans="1:80" s="110" customFormat="1" ht="27" customHeight="1" x14ac:dyDescent="0.25">
      <c r="A76" s="286" t="s">
        <v>419</v>
      </c>
      <c r="B76" s="287"/>
      <c r="C76" s="288"/>
      <c r="D76" s="214">
        <f t="shared" ref="D76:Q78" si="51">D77</f>
        <v>765000</v>
      </c>
      <c r="E76" s="214">
        <f t="shared" si="51"/>
        <v>765000</v>
      </c>
      <c r="F76" s="214">
        <f t="shared" si="51"/>
        <v>0</v>
      </c>
      <c r="G76" s="214">
        <f t="shared" si="51"/>
        <v>0</v>
      </c>
      <c r="H76" s="214">
        <f t="shared" si="51"/>
        <v>0</v>
      </c>
      <c r="I76" s="214">
        <f t="shared" si="51"/>
        <v>0</v>
      </c>
      <c r="J76" s="214">
        <f t="shared" si="51"/>
        <v>0</v>
      </c>
      <c r="K76" s="214">
        <f t="shared" si="51"/>
        <v>0</v>
      </c>
      <c r="L76" s="214">
        <f t="shared" si="51"/>
        <v>0</v>
      </c>
      <c r="M76" s="214">
        <f t="shared" si="51"/>
        <v>0</v>
      </c>
      <c r="N76" s="214">
        <f t="shared" si="51"/>
        <v>0</v>
      </c>
      <c r="O76" s="214">
        <f t="shared" si="51"/>
        <v>0</v>
      </c>
      <c r="P76" s="214">
        <f t="shared" si="51"/>
        <v>776169</v>
      </c>
      <c r="Q76" s="214">
        <f t="shared" si="51"/>
        <v>787345.83360000001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13">
        <f t="shared" si="51"/>
        <v>765000</v>
      </c>
      <c r="E77" s="213">
        <f t="shared" si="51"/>
        <v>765000</v>
      </c>
      <c r="F77" s="213">
        <f t="shared" si="51"/>
        <v>0</v>
      </c>
      <c r="G77" s="213">
        <f t="shared" si="51"/>
        <v>0</v>
      </c>
      <c r="H77" s="213">
        <f t="shared" si="51"/>
        <v>0</v>
      </c>
      <c r="I77" s="213">
        <f t="shared" si="51"/>
        <v>0</v>
      </c>
      <c r="J77" s="213">
        <f t="shared" si="51"/>
        <v>0</v>
      </c>
      <c r="K77" s="213">
        <f t="shared" si="51"/>
        <v>0</v>
      </c>
      <c r="L77" s="213">
        <f t="shared" si="51"/>
        <v>0</v>
      </c>
      <c r="M77" s="213">
        <f t="shared" si="51"/>
        <v>0</v>
      </c>
      <c r="N77" s="213">
        <f t="shared" si="51"/>
        <v>0</v>
      </c>
      <c r="O77" s="213">
        <f t="shared" si="51"/>
        <v>0</v>
      </c>
      <c r="P77" s="213">
        <f t="shared" si="51"/>
        <v>776169</v>
      </c>
      <c r="Q77" s="213">
        <f t="shared" si="51"/>
        <v>787345.83360000001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13">
        <f t="shared" si="51"/>
        <v>765000</v>
      </c>
      <c r="E78" s="213">
        <f t="shared" si="51"/>
        <v>765000</v>
      </c>
      <c r="F78" s="213">
        <f t="shared" si="51"/>
        <v>0</v>
      </c>
      <c r="G78" s="213">
        <f t="shared" si="51"/>
        <v>0</v>
      </c>
      <c r="H78" s="213">
        <f t="shared" si="51"/>
        <v>0</v>
      </c>
      <c r="I78" s="213">
        <f t="shared" si="51"/>
        <v>0</v>
      </c>
      <c r="J78" s="213">
        <f t="shared" si="51"/>
        <v>0</v>
      </c>
      <c r="K78" s="213">
        <f t="shared" si="51"/>
        <v>0</v>
      </c>
      <c r="L78" s="213">
        <f t="shared" si="51"/>
        <v>0</v>
      </c>
      <c r="M78" s="213">
        <f t="shared" si="51"/>
        <v>0</v>
      </c>
      <c r="N78" s="213">
        <f t="shared" si="51"/>
        <v>0</v>
      </c>
      <c r="O78" s="213">
        <f t="shared" si="51"/>
        <v>0</v>
      </c>
      <c r="P78" s="213">
        <f t="shared" si="51"/>
        <v>776169</v>
      </c>
      <c r="Q78" s="213">
        <f t="shared" si="51"/>
        <v>787345.83360000001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12">
        <f t="shared" ref="D79" si="52">E79+F79</f>
        <v>765000</v>
      </c>
      <c r="E79" s="139">
        <v>765000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f>D79+(D79*1.46%)</f>
        <v>776169</v>
      </c>
      <c r="Q79" s="139">
        <f>P79+(P79*1.44%)</f>
        <v>787345.83360000001</v>
      </c>
      <c r="R79" s="51"/>
      <c r="S79" s="136"/>
      <c r="T79" s="105"/>
      <c r="V79" s="141"/>
      <c r="W79" s="105"/>
    </row>
    <row r="80" spans="1:80" s="110" customFormat="1" ht="31.5" customHeight="1" x14ac:dyDescent="0.25">
      <c r="A80" s="273" t="s">
        <v>351</v>
      </c>
      <c r="B80" s="274"/>
      <c r="C80" s="275"/>
      <c r="D80" s="214">
        <f t="shared" ref="D80:Q82" si="53">D81</f>
        <v>0</v>
      </c>
      <c r="E80" s="214">
        <f t="shared" si="53"/>
        <v>0</v>
      </c>
      <c r="F80" s="214">
        <f t="shared" si="53"/>
        <v>0</v>
      </c>
      <c r="G80" s="214">
        <f t="shared" si="53"/>
        <v>0</v>
      </c>
      <c r="H80" s="214">
        <f t="shared" si="53"/>
        <v>0</v>
      </c>
      <c r="I80" s="214">
        <f t="shared" si="53"/>
        <v>0</v>
      </c>
      <c r="J80" s="214">
        <f t="shared" si="53"/>
        <v>0</v>
      </c>
      <c r="K80" s="214">
        <f t="shared" si="53"/>
        <v>0</v>
      </c>
      <c r="L80" s="214">
        <f t="shared" si="53"/>
        <v>0</v>
      </c>
      <c r="M80" s="214">
        <f t="shared" si="53"/>
        <v>0</v>
      </c>
      <c r="N80" s="214">
        <f t="shared" si="53"/>
        <v>0</v>
      </c>
      <c r="O80" s="214">
        <f t="shared" si="53"/>
        <v>0</v>
      </c>
      <c r="P80" s="214">
        <f t="shared" si="53"/>
        <v>0</v>
      </c>
      <c r="Q80" s="214">
        <f t="shared" si="53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13">
        <f t="shared" si="53"/>
        <v>0</v>
      </c>
      <c r="E81" s="213">
        <f t="shared" si="53"/>
        <v>0</v>
      </c>
      <c r="F81" s="213">
        <f t="shared" si="53"/>
        <v>0</v>
      </c>
      <c r="G81" s="213">
        <f t="shared" si="53"/>
        <v>0</v>
      </c>
      <c r="H81" s="213">
        <f t="shared" si="53"/>
        <v>0</v>
      </c>
      <c r="I81" s="213">
        <f t="shared" si="53"/>
        <v>0</v>
      </c>
      <c r="J81" s="213">
        <f t="shared" si="53"/>
        <v>0</v>
      </c>
      <c r="K81" s="213">
        <f t="shared" si="53"/>
        <v>0</v>
      </c>
      <c r="L81" s="213">
        <f t="shared" si="53"/>
        <v>0</v>
      </c>
      <c r="M81" s="213">
        <f t="shared" si="53"/>
        <v>0</v>
      </c>
      <c r="N81" s="213">
        <f t="shared" si="53"/>
        <v>0</v>
      </c>
      <c r="O81" s="213">
        <f t="shared" si="53"/>
        <v>0</v>
      </c>
      <c r="P81" s="213">
        <f t="shared" si="53"/>
        <v>0</v>
      </c>
      <c r="Q81" s="213">
        <f t="shared" si="53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13">
        <f t="shared" si="53"/>
        <v>0</v>
      </c>
      <c r="E82" s="213">
        <f t="shared" si="53"/>
        <v>0</v>
      </c>
      <c r="F82" s="213">
        <f t="shared" si="53"/>
        <v>0</v>
      </c>
      <c r="G82" s="213">
        <f t="shared" si="53"/>
        <v>0</v>
      </c>
      <c r="H82" s="213">
        <f t="shared" si="53"/>
        <v>0</v>
      </c>
      <c r="I82" s="213">
        <f t="shared" si="53"/>
        <v>0</v>
      </c>
      <c r="J82" s="213">
        <f t="shared" si="53"/>
        <v>0</v>
      </c>
      <c r="K82" s="213">
        <f t="shared" si="53"/>
        <v>0</v>
      </c>
      <c r="L82" s="213">
        <f t="shared" si="53"/>
        <v>0</v>
      </c>
      <c r="M82" s="213">
        <f t="shared" si="53"/>
        <v>0</v>
      </c>
      <c r="N82" s="213">
        <f t="shared" si="53"/>
        <v>0</v>
      </c>
      <c r="O82" s="213">
        <f t="shared" si="53"/>
        <v>0</v>
      </c>
      <c r="P82" s="213">
        <f t="shared" si="53"/>
        <v>0</v>
      </c>
      <c r="Q82" s="213">
        <f t="shared" si="53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12">
        <f t="shared" ref="D83" si="54">E83+F83</f>
        <v>0</v>
      </c>
      <c r="E83" s="139">
        <v>0</v>
      </c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>
        <f>D83+(D83*1.46%)</f>
        <v>0</v>
      </c>
      <c r="Q83" s="115">
        <f>P83+(P83*1.44%)</f>
        <v>0</v>
      </c>
      <c r="R83" s="51"/>
      <c r="S83" s="136"/>
      <c r="T83" s="105"/>
      <c r="V83" s="141"/>
      <c r="W83" s="105"/>
    </row>
    <row r="84" spans="1:80" s="110" customFormat="1" ht="27" customHeight="1" x14ac:dyDescent="0.25">
      <c r="A84" s="277" t="s">
        <v>352</v>
      </c>
      <c r="B84" s="278"/>
      <c r="C84" s="279"/>
      <c r="D84" s="214">
        <f t="shared" ref="D84:Q86" si="55">D85</f>
        <v>1460000</v>
      </c>
      <c r="E84" s="214">
        <f t="shared" si="55"/>
        <v>560000</v>
      </c>
      <c r="F84" s="214">
        <f t="shared" si="55"/>
        <v>900000</v>
      </c>
      <c r="G84" s="214">
        <f t="shared" si="55"/>
        <v>0</v>
      </c>
      <c r="H84" s="214">
        <f t="shared" si="55"/>
        <v>0</v>
      </c>
      <c r="I84" s="214">
        <f t="shared" si="55"/>
        <v>900000</v>
      </c>
      <c r="J84" s="214">
        <f t="shared" si="55"/>
        <v>0</v>
      </c>
      <c r="K84" s="214">
        <f t="shared" si="55"/>
        <v>0</v>
      </c>
      <c r="L84" s="214">
        <f t="shared" si="55"/>
        <v>0</v>
      </c>
      <c r="M84" s="214">
        <f t="shared" si="55"/>
        <v>0</v>
      </c>
      <c r="N84" s="214">
        <f t="shared" si="55"/>
        <v>0</v>
      </c>
      <c r="O84" s="214">
        <f t="shared" si="55"/>
        <v>0</v>
      </c>
      <c r="P84" s="214">
        <f t="shared" si="55"/>
        <v>1481316</v>
      </c>
      <c r="Q84" s="214">
        <f t="shared" si="55"/>
        <v>1502646.9504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13">
        <f t="shared" si="55"/>
        <v>1460000</v>
      </c>
      <c r="E85" s="213">
        <f t="shared" si="55"/>
        <v>560000</v>
      </c>
      <c r="F85" s="213">
        <f t="shared" si="55"/>
        <v>900000</v>
      </c>
      <c r="G85" s="213">
        <f t="shared" si="55"/>
        <v>0</v>
      </c>
      <c r="H85" s="213">
        <f t="shared" si="55"/>
        <v>0</v>
      </c>
      <c r="I85" s="213">
        <f t="shared" si="55"/>
        <v>900000</v>
      </c>
      <c r="J85" s="213">
        <f t="shared" si="55"/>
        <v>0</v>
      </c>
      <c r="K85" s="213">
        <f t="shared" si="55"/>
        <v>0</v>
      </c>
      <c r="L85" s="213">
        <f t="shared" si="55"/>
        <v>0</v>
      </c>
      <c r="M85" s="213">
        <f t="shared" si="55"/>
        <v>0</v>
      </c>
      <c r="N85" s="213">
        <f t="shared" si="55"/>
        <v>0</v>
      </c>
      <c r="O85" s="213">
        <f t="shared" si="55"/>
        <v>0</v>
      </c>
      <c r="P85" s="213">
        <f t="shared" si="55"/>
        <v>1481316</v>
      </c>
      <c r="Q85" s="213">
        <f t="shared" si="55"/>
        <v>1502646.9504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13">
        <f t="shared" si="55"/>
        <v>1460000</v>
      </c>
      <c r="E86" s="213">
        <f t="shared" si="55"/>
        <v>560000</v>
      </c>
      <c r="F86" s="213">
        <f t="shared" si="55"/>
        <v>900000</v>
      </c>
      <c r="G86" s="213">
        <f t="shared" si="55"/>
        <v>0</v>
      </c>
      <c r="H86" s="213">
        <f t="shared" si="55"/>
        <v>0</v>
      </c>
      <c r="I86" s="213">
        <f t="shared" si="55"/>
        <v>900000</v>
      </c>
      <c r="J86" s="213">
        <f t="shared" si="55"/>
        <v>0</v>
      </c>
      <c r="K86" s="213">
        <f t="shared" si="55"/>
        <v>0</v>
      </c>
      <c r="L86" s="213">
        <f t="shared" si="55"/>
        <v>0</v>
      </c>
      <c r="M86" s="213">
        <f t="shared" si="55"/>
        <v>0</v>
      </c>
      <c r="N86" s="213">
        <f t="shared" si="55"/>
        <v>0</v>
      </c>
      <c r="O86" s="213">
        <f t="shared" si="55"/>
        <v>0</v>
      </c>
      <c r="P86" s="213">
        <f t="shared" si="55"/>
        <v>1481316</v>
      </c>
      <c r="Q86" s="213">
        <f t="shared" si="55"/>
        <v>1502646.9504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12">
        <f t="shared" ref="D87" si="56">E87+F87</f>
        <v>1460000</v>
      </c>
      <c r="E87" s="139">
        <v>560000</v>
      </c>
      <c r="F87" s="212">
        <f>SUM(G87:N87)</f>
        <v>900000</v>
      </c>
      <c r="G87" s="115"/>
      <c r="H87" s="115"/>
      <c r="I87" s="115">
        <v>900000</v>
      </c>
      <c r="J87" s="115"/>
      <c r="K87" s="115"/>
      <c r="L87" s="115"/>
      <c r="M87" s="115"/>
      <c r="N87" s="115"/>
      <c r="O87" s="115"/>
      <c r="P87" s="115">
        <f>D87+(D87*1.46%)</f>
        <v>1481316</v>
      </c>
      <c r="Q87" s="115">
        <f>P87+(P87*1.44%)</f>
        <v>1502646.9504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80" t="s">
        <v>353</v>
      </c>
      <c r="B88" s="281"/>
      <c r="C88" s="282"/>
      <c r="D88" s="214">
        <f t="shared" ref="D88:Q90" si="57">D89</f>
        <v>50000</v>
      </c>
      <c r="E88" s="214">
        <f t="shared" si="57"/>
        <v>50000</v>
      </c>
      <c r="F88" s="214">
        <f t="shared" si="57"/>
        <v>0</v>
      </c>
      <c r="G88" s="214">
        <f t="shared" si="57"/>
        <v>0</v>
      </c>
      <c r="H88" s="214">
        <f t="shared" si="57"/>
        <v>0</v>
      </c>
      <c r="I88" s="214">
        <f t="shared" si="57"/>
        <v>0</v>
      </c>
      <c r="J88" s="214">
        <f t="shared" si="57"/>
        <v>0</v>
      </c>
      <c r="K88" s="214">
        <f t="shared" si="57"/>
        <v>0</v>
      </c>
      <c r="L88" s="214">
        <f t="shared" si="57"/>
        <v>0</v>
      </c>
      <c r="M88" s="214">
        <f t="shared" si="57"/>
        <v>0</v>
      </c>
      <c r="N88" s="214">
        <f t="shared" si="57"/>
        <v>0</v>
      </c>
      <c r="O88" s="214">
        <f t="shared" si="57"/>
        <v>0</v>
      </c>
      <c r="P88" s="214">
        <f t="shared" si="57"/>
        <v>50730</v>
      </c>
      <c r="Q88" s="214">
        <f t="shared" si="57"/>
        <v>51460.512000000002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13">
        <f t="shared" si="57"/>
        <v>50000</v>
      </c>
      <c r="E89" s="213">
        <f t="shared" si="57"/>
        <v>50000</v>
      </c>
      <c r="F89" s="213">
        <f t="shared" si="57"/>
        <v>0</v>
      </c>
      <c r="G89" s="213">
        <f t="shared" si="57"/>
        <v>0</v>
      </c>
      <c r="H89" s="213">
        <f t="shared" si="57"/>
        <v>0</v>
      </c>
      <c r="I89" s="213">
        <f t="shared" si="57"/>
        <v>0</v>
      </c>
      <c r="J89" s="213">
        <f t="shared" si="57"/>
        <v>0</v>
      </c>
      <c r="K89" s="213">
        <f t="shared" si="57"/>
        <v>0</v>
      </c>
      <c r="L89" s="213">
        <f t="shared" si="57"/>
        <v>0</v>
      </c>
      <c r="M89" s="213">
        <f t="shared" si="57"/>
        <v>0</v>
      </c>
      <c r="N89" s="213">
        <f t="shared" si="57"/>
        <v>0</v>
      </c>
      <c r="O89" s="213">
        <f t="shared" si="57"/>
        <v>0</v>
      </c>
      <c r="P89" s="213">
        <f t="shared" si="57"/>
        <v>50730</v>
      </c>
      <c r="Q89" s="213">
        <f t="shared" si="57"/>
        <v>51460.512000000002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13">
        <f t="shared" si="57"/>
        <v>50000</v>
      </c>
      <c r="E90" s="213">
        <f t="shared" si="57"/>
        <v>50000</v>
      </c>
      <c r="F90" s="213">
        <f t="shared" si="57"/>
        <v>0</v>
      </c>
      <c r="G90" s="213">
        <f t="shared" si="57"/>
        <v>0</v>
      </c>
      <c r="H90" s="213">
        <f t="shared" si="57"/>
        <v>0</v>
      </c>
      <c r="I90" s="213">
        <f t="shared" si="57"/>
        <v>0</v>
      </c>
      <c r="J90" s="213">
        <f t="shared" si="57"/>
        <v>0</v>
      </c>
      <c r="K90" s="213">
        <f t="shared" si="57"/>
        <v>0</v>
      </c>
      <c r="L90" s="213">
        <f t="shared" si="57"/>
        <v>0</v>
      </c>
      <c r="M90" s="213">
        <f t="shared" si="57"/>
        <v>0</v>
      </c>
      <c r="N90" s="213">
        <f t="shared" si="57"/>
        <v>0</v>
      </c>
      <c r="O90" s="213">
        <f t="shared" si="57"/>
        <v>0</v>
      </c>
      <c r="P90" s="213">
        <f t="shared" si="57"/>
        <v>50730</v>
      </c>
      <c r="Q90" s="213">
        <f t="shared" si="57"/>
        <v>51460.512000000002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12">
        <f t="shared" ref="D91" si="58">E91+F91</f>
        <v>50000</v>
      </c>
      <c r="E91" s="139">
        <v>50000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f>D91+(D91*1.46%)</f>
        <v>50730</v>
      </c>
      <c r="Q91" s="139">
        <f>P91+(P91*1.44%)</f>
        <v>51460.512000000002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73" t="s">
        <v>420</v>
      </c>
      <c r="B92" s="274"/>
      <c r="C92" s="275"/>
      <c r="D92" s="214">
        <f>D93</f>
        <v>0</v>
      </c>
      <c r="E92" s="214">
        <f t="shared" ref="E92:Q92" si="59">E93</f>
        <v>0</v>
      </c>
      <c r="F92" s="214">
        <f t="shared" si="59"/>
        <v>0</v>
      </c>
      <c r="G92" s="214">
        <f t="shared" si="59"/>
        <v>0</v>
      </c>
      <c r="H92" s="214">
        <f t="shared" si="59"/>
        <v>0</v>
      </c>
      <c r="I92" s="214">
        <f t="shared" si="59"/>
        <v>0</v>
      </c>
      <c r="J92" s="214">
        <f t="shared" si="59"/>
        <v>0</v>
      </c>
      <c r="K92" s="214">
        <f t="shared" si="59"/>
        <v>0</v>
      </c>
      <c r="L92" s="214">
        <f t="shared" si="59"/>
        <v>0</v>
      </c>
      <c r="M92" s="214">
        <f t="shared" si="59"/>
        <v>0</v>
      </c>
      <c r="N92" s="214">
        <f t="shared" si="59"/>
        <v>0</v>
      </c>
      <c r="O92" s="214">
        <f t="shared" si="59"/>
        <v>0</v>
      </c>
      <c r="P92" s="214">
        <f t="shared" si="59"/>
        <v>0</v>
      </c>
      <c r="Q92" s="214">
        <f t="shared" si="59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60">E94+E96</f>
        <v>0</v>
      </c>
      <c r="F93" s="213">
        <f t="shared" si="60"/>
        <v>0</v>
      </c>
      <c r="G93" s="213">
        <f t="shared" si="60"/>
        <v>0</v>
      </c>
      <c r="H93" s="213">
        <f t="shared" si="60"/>
        <v>0</v>
      </c>
      <c r="I93" s="213">
        <f t="shared" si="60"/>
        <v>0</v>
      </c>
      <c r="J93" s="213">
        <f t="shared" si="60"/>
        <v>0</v>
      </c>
      <c r="K93" s="213">
        <f t="shared" si="60"/>
        <v>0</v>
      </c>
      <c r="L93" s="213">
        <f t="shared" si="60"/>
        <v>0</v>
      </c>
      <c r="M93" s="213">
        <f t="shared" si="60"/>
        <v>0</v>
      </c>
      <c r="N93" s="213">
        <f t="shared" si="60"/>
        <v>0</v>
      </c>
      <c r="O93" s="213">
        <f t="shared" si="60"/>
        <v>0</v>
      </c>
      <c r="P93" s="213">
        <f t="shared" si="60"/>
        <v>0</v>
      </c>
      <c r="Q93" s="213">
        <f t="shared" si="60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61">E95</f>
        <v>0</v>
      </c>
      <c r="F94" s="213">
        <f t="shared" si="61"/>
        <v>0</v>
      </c>
      <c r="G94" s="213">
        <f t="shared" si="61"/>
        <v>0</v>
      </c>
      <c r="H94" s="213">
        <f t="shared" si="61"/>
        <v>0</v>
      </c>
      <c r="I94" s="213">
        <f t="shared" si="61"/>
        <v>0</v>
      </c>
      <c r="J94" s="213">
        <f t="shared" si="61"/>
        <v>0</v>
      </c>
      <c r="K94" s="213">
        <f t="shared" si="61"/>
        <v>0</v>
      </c>
      <c r="L94" s="213">
        <f t="shared" si="61"/>
        <v>0</v>
      </c>
      <c r="M94" s="213">
        <f t="shared" si="61"/>
        <v>0</v>
      </c>
      <c r="N94" s="213">
        <f t="shared" si="61"/>
        <v>0</v>
      </c>
      <c r="O94" s="213">
        <f t="shared" si="61"/>
        <v>0</v>
      </c>
      <c r="P94" s="213">
        <f t="shared" si="61"/>
        <v>0</v>
      </c>
      <c r="Q94" s="213">
        <f t="shared" si="61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12">
        <f t="shared" ref="D95" si="62">E95+F95</f>
        <v>0</v>
      </c>
      <c r="E95" s="139">
        <v>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f>D95+(D95*1.46%)</f>
        <v>0</v>
      </c>
      <c r="Q95" s="115">
        <f>P95+(P95*1.44%)</f>
        <v>0</v>
      </c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63">E97</f>
        <v>0</v>
      </c>
      <c r="F96" s="213">
        <f t="shared" si="63"/>
        <v>0</v>
      </c>
      <c r="G96" s="213">
        <f t="shared" si="63"/>
        <v>0</v>
      </c>
      <c r="H96" s="213">
        <f t="shared" si="63"/>
        <v>0</v>
      </c>
      <c r="I96" s="213">
        <f t="shared" si="63"/>
        <v>0</v>
      </c>
      <c r="J96" s="213">
        <f t="shared" si="63"/>
        <v>0</v>
      </c>
      <c r="K96" s="213">
        <f t="shared" si="63"/>
        <v>0</v>
      </c>
      <c r="L96" s="213">
        <f t="shared" si="63"/>
        <v>0</v>
      </c>
      <c r="M96" s="213">
        <f t="shared" si="63"/>
        <v>0</v>
      </c>
      <c r="N96" s="213">
        <f t="shared" si="63"/>
        <v>0</v>
      </c>
      <c r="O96" s="213">
        <f t="shared" si="63"/>
        <v>0</v>
      </c>
      <c r="P96" s="213">
        <f t="shared" si="63"/>
        <v>0</v>
      </c>
      <c r="Q96" s="213">
        <f t="shared" si="63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12">
        <f t="shared" ref="D97" si="64">E97+F97</f>
        <v>0</v>
      </c>
      <c r="E97" s="139">
        <v>0</v>
      </c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>
        <f>D97+(D97*1.46%)</f>
        <v>0</v>
      </c>
      <c r="Q97" s="139">
        <f>P97+(P97*1.44%)</f>
        <v>0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73" t="s">
        <v>355</v>
      </c>
      <c r="B98" s="274"/>
      <c r="C98" s="275"/>
      <c r="D98" s="214">
        <f t="shared" ref="D98:Q100" si="65">D99</f>
        <v>50000</v>
      </c>
      <c r="E98" s="214">
        <f t="shared" si="65"/>
        <v>50000</v>
      </c>
      <c r="F98" s="214">
        <f t="shared" si="65"/>
        <v>0</v>
      </c>
      <c r="G98" s="214">
        <f t="shared" si="65"/>
        <v>0</v>
      </c>
      <c r="H98" s="214">
        <f t="shared" si="65"/>
        <v>0</v>
      </c>
      <c r="I98" s="214">
        <f t="shared" si="65"/>
        <v>0</v>
      </c>
      <c r="J98" s="214">
        <f t="shared" si="65"/>
        <v>0</v>
      </c>
      <c r="K98" s="214">
        <f t="shared" si="65"/>
        <v>0</v>
      </c>
      <c r="L98" s="214">
        <f t="shared" si="65"/>
        <v>0</v>
      </c>
      <c r="M98" s="214">
        <f t="shared" si="65"/>
        <v>0</v>
      </c>
      <c r="N98" s="214">
        <f t="shared" si="65"/>
        <v>0</v>
      </c>
      <c r="O98" s="214">
        <f t="shared" si="65"/>
        <v>0</v>
      </c>
      <c r="P98" s="214">
        <f t="shared" si="65"/>
        <v>50730</v>
      </c>
      <c r="Q98" s="214">
        <f t="shared" si="65"/>
        <v>51460.512000000002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13">
        <f t="shared" si="65"/>
        <v>50000</v>
      </c>
      <c r="E99" s="213">
        <f t="shared" si="65"/>
        <v>50000</v>
      </c>
      <c r="F99" s="213">
        <f t="shared" si="65"/>
        <v>0</v>
      </c>
      <c r="G99" s="213">
        <f t="shared" si="65"/>
        <v>0</v>
      </c>
      <c r="H99" s="213">
        <f t="shared" si="65"/>
        <v>0</v>
      </c>
      <c r="I99" s="213">
        <f t="shared" si="65"/>
        <v>0</v>
      </c>
      <c r="J99" s="213">
        <f t="shared" si="65"/>
        <v>0</v>
      </c>
      <c r="K99" s="213">
        <f t="shared" si="65"/>
        <v>0</v>
      </c>
      <c r="L99" s="213">
        <f t="shared" si="65"/>
        <v>0</v>
      </c>
      <c r="M99" s="213">
        <f t="shared" si="65"/>
        <v>0</v>
      </c>
      <c r="N99" s="213">
        <f t="shared" si="65"/>
        <v>0</v>
      </c>
      <c r="O99" s="213">
        <f t="shared" si="65"/>
        <v>0</v>
      </c>
      <c r="P99" s="213">
        <f t="shared" si="65"/>
        <v>50730</v>
      </c>
      <c r="Q99" s="213">
        <f t="shared" si="65"/>
        <v>51460.512000000002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13">
        <f t="shared" si="65"/>
        <v>50000</v>
      </c>
      <c r="E100" s="213">
        <f t="shared" si="65"/>
        <v>50000</v>
      </c>
      <c r="F100" s="213">
        <f t="shared" si="65"/>
        <v>0</v>
      </c>
      <c r="G100" s="213">
        <f t="shared" si="65"/>
        <v>0</v>
      </c>
      <c r="H100" s="213">
        <f t="shared" si="65"/>
        <v>0</v>
      </c>
      <c r="I100" s="213">
        <f t="shared" si="65"/>
        <v>0</v>
      </c>
      <c r="J100" s="213">
        <f t="shared" si="65"/>
        <v>0</v>
      </c>
      <c r="K100" s="213">
        <f t="shared" si="65"/>
        <v>0</v>
      </c>
      <c r="L100" s="213">
        <f t="shared" si="65"/>
        <v>0</v>
      </c>
      <c r="M100" s="213">
        <f t="shared" si="65"/>
        <v>0</v>
      </c>
      <c r="N100" s="213">
        <f t="shared" si="65"/>
        <v>0</v>
      </c>
      <c r="O100" s="213">
        <f t="shared" si="65"/>
        <v>0</v>
      </c>
      <c r="P100" s="213">
        <f t="shared" si="65"/>
        <v>50730</v>
      </c>
      <c r="Q100" s="213">
        <f t="shared" si="65"/>
        <v>51460.512000000002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12">
        <f t="shared" ref="D101" si="66">E101+F101</f>
        <v>50000</v>
      </c>
      <c r="E101" s="139">
        <v>50000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f>D101+(D101*1.46%)</f>
        <v>50730</v>
      </c>
      <c r="Q101" s="115">
        <f>P101+(P101*1.44%)</f>
        <v>51460.512000000002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73" t="s">
        <v>356</v>
      </c>
      <c r="B102" s="274"/>
      <c r="C102" s="275"/>
      <c r="D102" s="214">
        <f t="shared" ref="D102:Q104" si="67">D103</f>
        <v>77363</v>
      </c>
      <c r="E102" s="214">
        <f t="shared" si="67"/>
        <v>77363</v>
      </c>
      <c r="F102" s="214">
        <f t="shared" si="67"/>
        <v>0</v>
      </c>
      <c r="G102" s="214">
        <f t="shared" si="67"/>
        <v>0</v>
      </c>
      <c r="H102" s="214">
        <f t="shared" si="67"/>
        <v>0</v>
      </c>
      <c r="I102" s="214">
        <f t="shared" si="67"/>
        <v>0</v>
      </c>
      <c r="J102" s="214">
        <f t="shared" si="67"/>
        <v>0</v>
      </c>
      <c r="K102" s="214">
        <f t="shared" si="67"/>
        <v>0</v>
      </c>
      <c r="L102" s="214">
        <f t="shared" si="67"/>
        <v>0</v>
      </c>
      <c r="M102" s="214">
        <f t="shared" si="67"/>
        <v>0</v>
      </c>
      <c r="N102" s="214">
        <f t="shared" si="67"/>
        <v>0</v>
      </c>
      <c r="O102" s="214">
        <f t="shared" si="67"/>
        <v>0</v>
      </c>
      <c r="P102" s="214">
        <f t="shared" si="67"/>
        <v>78492.499800000005</v>
      </c>
      <c r="Q102" s="214">
        <f t="shared" si="67"/>
        <v>79622.791797120008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13">
        <f t="shared" si="67"/>
        <v>77363</v>
      </c>
      <c r="E103" s="213">
        <f t="shared" si="67"/>
        <v>77363</v>
      </c>
      <c r="F103" s="213">
        <f t="shared" si="67"/>
        <v>0</v>
      </c>
      <c r="G103" s="213">
        <f t="shared" si="67"/>
        <v>0</v>
      </c>
      <c r="H103" s="213">
        <f t="shared" si="67"/>
        <v>0</v>
      </c>
      <c r="I103" s="213">
        <f t="shared" si="67"/>
        <v>0</v>
      </c>
      <c r="J103" s="213">
        <f t="shared" si="67"/>
        <v>0</v>
      </c>
      <c r="K103" s="213">
        <f t="shared" si="67"/>
        <v>0</v>
      </c>
      <c r="L103" s="213">
        <f t="shared" si="67"/>
        <v>0</v>
      </c>
      <c r="M103" s="213">
        <f t="shared" si="67"/>
        <v>0</v>
      </c>
      <c r="N103" s="213">
        <f t="shared" si="67"/>
        <v>0</v>
      </c>
      <c r="O103" s="213">
        <f t="shared" si="67"/>
        <v>0</v>
      </c>
      <c r="P103" s="213">
        <f t="shared" si="67"/>
        <v>78492.499800000005</v>
      </c>
      <c r="Q103" s="213">
        <f t="shared" si="67"/>
        <v>79622.791797120008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13">
        <f t="shared" si="67"/>
        <v>77363</v>
      </c>
      <c r="E104" s="213">
        <f t="shared" si="67"/>
        <v>77363</v>
      </c>
      <c r="F104" s="213">
        <f t="shared" si="67"/>
        <v>0</v>
      </c>
      <c r="G104" s="213">
        <f t="shared" si="67"/>
        <v>0</v>
      </c>
      <c r="H104" s="213">
        <f t="shared" si="67"/>
        <v>0</v>
      </c>
      <c r="I104" s="213">
        <f t="shared" si="67"/>
        <v>0</v>
      </c>
      <c r="J104" s="213">
        <f t="shared" si="67"/>
        <v>0</v>
      </c>
      <c r="K104" s="213">
        <f t="shared" si="67"/>
        <v>0</v>
      </c>
      <c r="L104" s="213">
        <f t="shared" si="67"/>
        <v>0</v>
      </c>
      <c r="M104" s="213">
        <f t="shared" si="67"/>
        <v>0</v>
      </c>
      <c r="N104" s="213">
        <f t="shared" si="67"/>
        <v>0</v>
      </c>
      <c r="O104" s="213">
        <f t="shared" si="67"/>
        <v>0</v>
      </c>
      <c r="P104" s="213">
        <f t="shared" si="67"/>
        <v>78492.499800000005</v>
      </c>
      <c r="Q104" s="213">
        <f t="shared" si="67"/>
        <v>79622.791797120008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12">
        <f t="shared" ref="D105" si="68">E105+F105</f>
        <v>77363</v>
      </c>
      <c r="E105" s="139">
        <v>77363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f>D105+(D105*1.46%)</f>
        <v>78492.499800000005</v>
      </c>
      <c r="Q105" s="139">
        <f>P105+(P105*1.44%)</f>
        <v>79622.791797120008</v>
      </c>
      <c r="R105" s="51"/>
      <c r="S105" s="136"/>
      <c r="T105" s="105"/>
      <c r="V105" s="141"/>
      <c r="W105" s="105"/>
    </row>
    <row r="106" spans="1:80" s="112" customFormat="1" ht="27" customHeight="1" x14ac:dyDescent="0.25">
      <c r="A106" s="273" t="s">
        <v>358</v>
      </c>
      <c r="B106" s="274"/>
      <c r="C106" s="275"/>
      <c r="D106" s="214">
        <f>D107</f>
        <v>78000</v>
      </c>
      <c r="E106" s="214">
        <f t="shared" ref="E106:Q106" si="69">E107</f>
        <v>78000</v>
      </c>
      <c r="F106" s="214">
        <f t="shared" si="69"/>
        <v>0</v>
      </c>
      <c r="G106" s="214">
        <f t="shared" si="69"/>
        <v>0</v>
      </c>
      <c r="H106" s="214">
        <f t="shared" si="69"/>
        <v>0</v>
      </c>
      <c r="I106" s="214">
        <f t="shared" si="69"/>
        <v>0</v>
      </c>
      <c r="J106" s="214">
        <f t="shared" si="69"/>
        <v>0</v>
      </c>
      <c r="K106" s="214">
        <f t="shared" si="69"/>
        <v>0</v>
      </c>
      <c r="L106" s="214">
        <f t="shared" si="69"/>
        <v>0</v>
      </c>
      <c r="M106" s="214">
        <f t="shared" si="69"/>
        <v>0</v>
      </c>
      <c r="N106" s="214">
        <f t="shared" si="69"/>
        <v>0</v>
      </c>
      <c r="O106" s="214">
        <f t="shared" si="69"/>
        <v>0</v>
      </c>
      <c r="P106" s="214">
        <f t="shared" si="69"/>
        <v>79138.8</v>
      </c>
      <c r="Q106" s="214">
        <f t="shared" si="69"/>
        <v>80278.398719999997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13">
        <f>D108+D116</f>
        <v>78000</v>
      </c>
      <c r="E107" s="213">
        <f t="shared" ref="E107:Q107" si="70">E108+E116</f>
        <v>78000</v>
      </c>
      <c r="F107" s="213">
        <f t="shared" si="70"/>
        <v>0</v>
      </c>
      <c r="G107" s="213">
        <f t="shared" si="70"/>
        <v>0</v>
      </c>
      <c r="H107" s="213">
        <f t="shared" si="70"/>
        <v>0</v>
      </c>
      <c r="I107" s="213">
        <f t="shared" si="70"/>
        <v>0</v>
      </c>
      <c r="J107" s="213">
        <f t="shared" si="70"/>
        <v>0</v>
      </c>
      <c r="K107" s="213">
        <f t="shared" si="70"/>
        <v>0</v>
      </c>
      <c r="L107" s="213">
        <f t="shared" si="70"/>
        <v>0</v>
      </c>
      <c r="M107" s="213">
        <f t="shared" si="70"/>
        <v>0</v>
      </c>
      <c r="N107" s="213">
        <f t="shared" si="70"/>
        <v>0</v>
      </c>
      <c r="O107" s="213">
        <f t="shared" si="70"/>
        <v>0</v>
      </c>
      <c r="P107" s="213">
        <f t="shared" si="70"/>
        <v>79138.8</v>
      </c>
      <c r="Q107" s="213">
        <f t="shared" si="70"/>
        <v>80278.398719999997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13">
        <f>D109+D111+D113</f>
        <v>0</v>
      </c>
      <c r="E108" s="213">
        <f t="shared" ref="E108:Q108" si="71">E109+E111+E113</f>
        <v>0</v>
      </c>
      <c r="F108" s="213">
        <f t="shared" si="71"/>
        <v>0</v>
      </c>
      <c r="G108" s="213">
        <f t="shared" si="71"/>
        <v>0</v>
      </c>
      <c r="H108" s="213">
        <f t="shared" si="71"/>
        <v>0</v>
      </c>
      <c r="I108" s="213">
        <f t="shared" si="71"/>
        <v>0</v>
      </c>
      <c r="J108" s="213">
        <f t="shared" si="71"/>
        <v>0</v>
      </c>
      <c r="K108" s="213">
        <f t="shared" si="71"/>
        <v>0</v>
      </c>
      <c r="L108" s="213">
        <f t="shared" si="71"/>
        <v>0</v>
      </c>
      <c r="M108" s="213">
        <f t="shared" si="71"/>
        <v>0</v>
      </c>
      <c r="N108" s="213">
        <f t="shared" si="71"/>
        <v>0</v>
      </c>
      <c r="O108" s="213">
        <f t="shared" si="71"/>
        <v>0</v>
      </c>
      <c r="P108" s="213">
        <f t="shared" si="71"/>
        <v>0</v>
      </c>
      <c r="Q108" s="213">
        <f t="shared" si="71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421</v>
      </c>
      <c r="C109" s="75" t="s">
        <v>366</v>
      </c>
      <c r="D109" s="213">
        <f>D110</f>
        <v>0</v>
      </c>
      <c r="E109" s="213">
        <f t="shared" ref="E109:Q109" si="72">E110</f>
        <v>0</v>
      </c>
      <c r="F109" s="213">
        <f t="shared" si="72"/>
        <v>0</v>
      </c>
      <c r="G109" s="213">
        <f t="shared" si="72"/>
        <v>0</v>
      </c>
      <c r="H109" s="213">
        <f t="shared" si="72"/>
        <v>0</v>
      </c>
      <c r="I109" s="213">
        <f t="shared" si="72"/>
        <v>0</v>
      </c>
      <c r="J109" s="213">
        <f t="shared" si="72"/>
        <v>0</v>
      </c>
      <c r="K109" s="213">
        <f t="shared" si="72"/>
        <v>0</v>
      </c>
      <c r="L109" s="213">
        <f t="shared" si="72"/>
        <v>0</v>
      </c>
      <c r="M109" s="213">
        <f t="shared" si="72"/>
        <v>0</v>
      </c>
      <c r="N109" s="213">
        <f t="shared" si="72"/>
        <v>0</v>
      </c>
      <c r="O109" s="213">
        <f t="shared" si="72"/>
        <v>0</v>
      </c>
      <c r="P109" s="213">
        <f t="shared" si="72"/>
        <v>0</v>
      </c>
      <c r="Q109" s="213">
        <f t="shared" si="72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6">
        <f t="shared" ref="D110" si="73">E110+F110</f>
        <v>0</v>
      </c>
      <c r="E110" s="139">
        <v>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f>D110+(D110*1.46%)</f>
        <v>0</v>
      </c>
      <c r="Q110" s="140">
        <f>P110+(P110*1.44%)</f>
        <v>0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74">E112</f>
        <v>0</v>
      </c>
      <c r="F111" s="213">
        <f t="shared" si="74"/>
        <v>0</v>
      </c>
      <c r="G111" s="213">
        <f t="shared" si="74"/>
        <v>0</v>
      </c>
      <c r="H111" s="213">
        <f t="shared" si="74"/>
        <v>0</v>
      </c>
      <c r="I111" s="213">
        <f t="shared" si="74"/>
        <v>0</v>
      </c>
      <c r="J111" s="213">
        <f t="shared" si="74"/>
        <v>0</v>
      </c>
      <c r="K111" s="213">
        <f t="shared" si="74"/>
        <v>0</v>
      </c>
      <c r="L111" s="213">
        <f t="shared" si="74"/>
        <v>0</v>
      </c>
      <c r="M111" s="213">
        <f t="shared" si="74"/>
        <v>0</v>
      </c>
      <c r="N111" s="213">
        <f t="shared" si="74"/>
        <v>0</v>
      </c>
      <c r="O111" s="213">
        <f t="shared" si="74"/>
        <v>0</v>
      </c>
      <c r="P111" s="213">
        <f t="shared" si="74"/>
        <v>0</v>
      </c>
      <c r="Q111" s="213">
        <f t="shared" si="74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422</v>
      </c>
      <c r="D112" s="216">
        <f t="shared" ref="D112" si="75">E112+F112</f>
        <v>0</v>
      </c>
      <c r="E112" s="139">
        <v>0</v>
      </c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>
        <f>D112+(D112*1.46%)</f>
        <v>0</v>
      </c>
      <c r="Q112" s="140">
        <f>P112+(P112*1.44%)</f>
        <v>0</v>
      </c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13">
        <f>D114+D115</f>
        <v>0</v>
      </c>
      <c r="E113" s="213">
        <f t="shared" ref="E113:Q113" si="76">E114+E115</f>
        <v>0</v>
      </c>
      <c r="F113" s="213">
        <f t="shared" si="76"/>
        <v>0</v>
      </c>
      <c r="G113" s="213">
        <f t="shared" si="76"/>
        <v>0</v>
      </c>
      <c r="H113" s="213">
        <f t="shared" si="76"/>
        <v>0</v>
      </c>
      <c r="I113" s="213">
        <f t="shared" si="76"/>
        <v>0</v>
      </c>
      <c r="J113" s="213">
        <f t="shared" si="76"/>
        <v>0</v>
      </c>
      <c r="K113" s="213">
        <f t="shared" si="76"/>
        <v>0</v>
      </c>
      <c r="L113" s="213">
        <f t="shared" si="76"/>
        <v>0</v>
      </c>
      <c r="M113" s="213">
        <f t="shared" si="76"/>
        <v>0</v>
      </c>
      <c r="N113" s="213">
        <f t="shared" si="76"/>
        <v>0</v>
      </c>
      <c r="O113" s="213">
        <f t="shared" si="76"/>
        <v>0</v>
      </c>
      <c r="P113" s="213">
        <f t="shared" si="76"/>
        <v>0</v>
      </c>
      <c r="Q113" s="213">
        <f t="shared" si="76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423</v>
      </c>
      <c r="D114" s="216">
        <f t="shared" ref="D114:D115" si="77">E114+F114</f>
        <v>0</v>
      </c>
      <c r="E114" s="139">
        <v>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f>D114+(D114*1.46%)</f>
        <v>0</v>
      </c>
      <c r="Q114" s="140">
        <f>P114+(P114*1.44%)</f>
        <v>0</v>
      </c>
      <c r="R114" s="205"/>
      <c r="S114" s="136"/>
      <c r="T114" s="105"/>
      <c r="V114" s="141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6">
        <f t="shared" si="77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f>D115+(D115*1.46%)</f>
        <v>0</v>
      </c>
      <c r="Q115" s="140">
        <f>P115+(P115*1.44%)</f>
        <v>0</v>
      </c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13">
        <f>D117+D119</f>
        <v>78000</v>
      </c>
      <c r="E116" s="213">
        <f t="shared" ref="E116:Q116" si="78">E117+E119</f>
        <v>78000</v>
      </c>
      <c r="F116" s="213">
        <f t="shared" si="78"/>
        <v>0</v>
      </c>
      <c r="G116" s="213">
        <f t="shared" si="78"/>
        <v>0</v>
      </c>
      <c r="H116" s="213">
        <f t="shared" si="78"/>
        <v>0</v>
      </c>
      <c r="I116" s="213">
        <f t="shared" si="78"/>
        <v>0</v>
      </c>
      <c r="J116" s="213">
        <f t="shared" si="78"/>
        <v>0</v>
      </c>
      <c r="K116" s="213">
        <f t="shared" si="78"/>
        <v>0</v>
      </c>
      <c r="L116" s="213">
        <f t="shared" si="78"/>
        <v>0</v>
      </c>
      <c r="M116" s="213">
        <f t="shared" si="78"/>
        <v>0</v>
      </c>
      <c r="N116" s="213">
        <f t="shared" si="78"/>
        <v>0</v>
      </c>
      <c r="O116" s="213">
        <f t="shared" si="78"/>
        <v>0</v>
      </c>
      <c r="P116" s="213">
        <f t="shared" si="78"/>
        <v>79138.8</v>
      </c>
      <c r="Q116" s="213">
        <f t="shared" si="78"/>
        <v>80278.398719999997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418</v>
      </c>
      <c r="D117" s="213">
        <f>D118</f>
        <v>0</v>
      </c>
      <c r="E117" s="213">
        <f t="shared" ref="E117:Q117" si="79">E118</f>
        <v>0</v>
      </c>
      <c r="F117" s="213">
        <f t="shared" si="79"/>
        <v>0</v>
      </c>
      <c r="G117" s="213">
        <f t="shared" si="79"/>
        <v>0</v>
      </c>
      <c r="H117" s="213">
        <f t="shared" si="79"/>
        <v>0</v>
      </c>
      <c r="I117" s="213">
        <f t="shared" si="79"/>
        <v>0</v>
      </c>
      <c r="J117" s="213">
        <f t="shared" si="79"/>
        <v>0</v>
      </c>
      <c r="K117" s="213">
        <f t="shared" si="79"/>
        <v>0</v>
      </c>
      <c r="L117" s="213">
        <f t="shared" si="79"/>
        <v>0</v>
      </c>
      <c r="M117" s="213">
        <f t="shared" si="79"/>
        <v>0</v>
      </c>
      <c r="N117" s="213">
        <f t="shared" si="79"/>
        <v>0</v>
      </c>
      <c r="O117" s="213">
        <f t="shared" si="79"/>
        <v>0</v>
      </c>
      <c r="P117" s="213">
        <f t="shared" si="79"/>
        <v>0</v>
      </c>
      <c r="Q117" s="213">
        <f t="shared" si="79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6">
        <f t="shared" ref="D118" si="80">E118+F118</f>
        <v>0</v>
      </c>
      <c r="E118" s="139">
        <v>0</v>
      </c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>
        <f>D118+(D118*1.46%)</f>
        <v>0</v>
      </c>
      <c r="Q118" s="140">
        <f>P118+(P118*1.44%)</f>
        <v>0</v>
      </c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13">
        <f t="shared" ref="D119:Q119" si="81">D120</f>
        <v>78000</v>
      </c>
      <c r="E119" s="213">
        <f t="shared" si="81"/>
        <v>78000</v>
      </c>
      <c r="F119" s="213">
        <f t="shared" si="81"/>
        <v>0</v>
      </c>
      <c r="G119" s="213">
        <f t="shared" si="81"/>
        <v>0</v>
      </c>
      <c r="H119" s="213">
        <f t="shared" si="81"/>
        <v>0</v>
      </c>
      <c r="I119" s="213">
        <f t="shared" si="81"/>
        <v>0</v>
      </c>
      <c r="J119" s="213">
        <f t="shared" si="81"/>
        <v>0</v>
      </c>
      <c r="K119" s="213">
        <f t="shared" si="81"/>
        <v>0</v>
      </c>
      <c r="L119" s="213">
        <f t="shared" si="81"/>
        <v>0</v>
      </c>
      <c r="M119" s="213">
        <f t="shared" si="81"/>
        <v>0</v>
      </c>
      <c r="N119" s="213">
        <f t="shared" si="81"/>
        <v>0</v>
      </c>
      <c r="O119" s="213">
        <f t="shared" si="81"/>
        <v>0</v>
      </c>
      <c r="P119" s="213">
        <f t="shared" si="81"/>
        <v>79138.8</v>
      </c>
      <c r="Q119" s="213">
        <f t="shared" si="81"/>
        <v>80278.398719999997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12">
        <f t="shared" ref="D120" si="82">E120+F120</f>
        <v>78000</v>
      </c>
      <c r="E120" s="138">
        <v>78000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f>D120+(D120*1.46%)</f>
        <v>79138.8</v>
      </c>
      <c r="Q120" s="138">
        <f>P120+(P120*1.44%)</f>
        <v>80278.398719999997</v>
      </c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73" t="s">
        <v>359</v>
      </c>
      <c r="B121" s="274"/>
      <c r="C121" s="275"/>
      <c r="D121" s="210">
        <f>D122</f>
        <v>0</v>
      </c>
      <c r="E121" s="210">
        <f t="shared" ref="E121:Q121" si="83">E122</f>
        <v>0</v>
      </c>
      <c r="F121" s="210">
        <f t="shared" si="83"/>
        <v>0</v>
      </c>
      <c r="G121" s="210">
        <f t="shared" si="83"/>
        <v>0</v>
      </c>
      <c r="H121" s="210">
        <f t="shared" si="83"/>
        <v>0</v>
      </c>
      <c r="I121" s="210">
        <f t="shared" si="83"/>
        <v>0</v>
      </c>
      <c r="J121" s="210">
        <f t="shared" si="83"/>
        <v>0</v>
      </c>
      <c r="K121" s="210">
        <f t="shared" si="83"/>
        <v>0</v>
      </c>
      <c r="L121" s="210">
        <f t="shared" si="83"/>
        <v>0</v>
      </c>
      <c r="M121" s="210">
        <f t="shared" si="83"/>
        <v>0</v>
      </c>
      <c r="N121" s="210">
        <f t="shared" si="83"/>
        <v>0</v>
      </c>
      <c r="O121" s="210">
        <f t="shared" si="83"/>
        <v>0</v>
      </c>
      <c r="P121" s="210">
        <f t="shared" si="83"/>
        <v>0</v>
      </c>
      <c r="Q121" s="210">
        <f t="shared" si="83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84">E123+E125</f>
        <v>0</v>
      </c>
      <c r="F122" s="211">
        <f t="shared" si="84"/>
        <v>0</v>
      </c>
      <c r="G122" s="211">
        <f t="shared" si="84"/>
        <v>0</v>
      </c>
      <c r="H122" s="211">
        <f t="shared" si="84"/>
        <v>0</v>
      </c>
      <c r="I122" s="211">
        <f t="shared" si="84"/>
        <v>0</v>
      </c>
      <c r="J122" s="211">
        <f t="shared" si="84"/>
        <v>0</v>
      </c>
      <c r="K122" s="211">
        <f t="shared" si="84"/>
        <v>0</v>
      </c>
      <c r="L122" s="211">
        <f t="shared" si="84"/>
        <v>0</v>
      </c>
      <c r="M122" s="211">
        <f t="shared" si="84"/>
        <v>0</v>
      </c>
      <c r="N122" s="211">
        <f t="shared" si="84"/>
        <v>0</v>
      </c>
      <c r="O122" s="211">
        <f t="shared" si="84"/>
        <v>0</v>
      </c>
      <c r="P122" s="211">
        <f t="shared" si="84"/>
        <v>0</v>
      </c>
      <c r="Q122" s="211">
        <f t="shared" si="84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85">E124</f>
        <v>0</v>
      </c>
      <c r="F123" s="211">
        <f t="shared" si="85"/>
        <v>0</v>
      </c>
      <c r="G123" s="211">
        <f t="shared" si="85"/>
        <v>0</v>
      </c>
      <c r="H123" s="211">
        <f t="shared" si="85"/>
        <v>0</v>
      </c>
      <c r="I123" s="211">
        <f t="shared" si="85"/>
        <v>0</v>
      </c>
      <c r="J123" s="211">
        <f t="shared" si="85"/>
        <v>0</v>
      </c>
      <c r="K123" s="211">
        <f t="shared" si="85"/>
        <v>0</v>
      </c>
      <c r="L123" s="211">
        <f t="shared" si="85"/>
        <v>0</v>
      </c>
      <c r="M123" s="211">
        <f t="shared" si="85"/>
        <v>0</v>
      </c>
      <c r="N123" s="211">
        <f t="shared" si="85"/>
        <v>0</v>
      </c>
      <c r="O123" s="211">
        <f t="shared" si="85"/>
        <v>0</v>
      </c>
      <c r="P123" s="211">
        <f t="shared" si="85"/>
        <v>0</v>
      </c>
      <c r="Q123" s="211">
        <f t="shared" si="85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12">
        <f t="shared" ref="D124" si="86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>
        <f>D124+(D124*1.46%)</f>
        <v>0</v>
      </c>
      <c r="Q124" s="138">
        <f>P124+(P124*1.44%)</f>
        <v>0</v>
      </c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87">E126+E127</f>
        <v>0</v>
      </c>
      <c r="F125" s="211">
        <f t="shared" si="87"/>
        <v>0</v>
      </c>
      <c r="G125" s="211">
        <f t="shared" si="87"/>
        <v>0</v>
      </c>
      <c r="H125" s="211">
        <f t="shared" si="87"/>
        <v>0</v>
      </c>
      <c r="I125" s="211">
        <f t="shared" si="87"/>
        <v>0</v>
      </c>
      <c r="J125" s="211">
        <f t="shared" si="87"/>
        <v>0</v>
      </c>
      <c r="K125" s="211">
        <f t="shared" si="87"/>
        <v>0</v>
      </c>
      <c r="L125" s="211">
        <f t="shared" si="87"/>
        <v>0</v>
      </c>
      <c r="M125" s="211">
        <f t="shared" si="87"/>
        <v>0</v>
      </c>
      <c r="N125" s="211">
        <f t="shared" si="87"/>
        <v>0</v>
      </c>
      <c r="O125" s="211">
        <f t="shared" si="87"/>
        <v>0</v>
      </c>
      <c r="P125" s="211">
        <f t="shared" si="87"/>
        <v>0</v>
      </c>
      <c r="Q125" s="211">
        <f t="shared" si="87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12">
        <f t="shared" ref="D126:D127" si="88">E126+F126</f>
        <v>0</v>
      </c>
      <c r="E126" s="138">
        <v>0</v>
      </c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>
        <f>D126+(D126*1.46%)</f>
        <v>0</v>
      </c>
      <c r="Q126" s="138">
        <f>P126+(P126*1.44%)</f>
        <v>0</v>
      </c>
      <c r="R126" s="51"/>
      <c r="S126" s="136"/>
      <c r="T126" s="105"/>
      <c r="V126" s="141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12">
        <f t="shared" si="88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38">
        <f>D127+(D127*1.46%)</f>
        <v>0</v>
      </c>
      <c r="Q127" s="138">
        <f>P127+(P127*1.44%)</f>
        <v>0</v>
      </c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73" t="s">
        <v>360</v>
      </c>
      <c r="B128" s="274"/>
      <c r="C128" s="275"/>
      <c r="D128" s="214">
        <f>D129+D135</f>
        <v>75000</v>
      </c>
      <c r="E128" s="214">
        <f t="shared" ref="E128:Q128" si="89">E129+E135</f>
        <v>75000</v>
      </c>
      <c r="F128" s="214">
        <f t="shared" si="89"/>
        <v>0</v>
      </c>
      <c r="G128" s="214">
        <f t="shared" si="89"/>
        <v>0</v>
      </c>
      <c r="H128" s="214">
        <f t="shared" si="89"/>
        <v>0</v>
      </c>
      <c r="I128" s="214">
        <f t="shared" si="89"/>
        <v>0</v>
      </c>
      <c r="J128" s="214">
        <f t="shared" si="89"/>
        <v>0</v>
      </c>
      <c r="K128" s="214">
        <f t="shared" si="89"/>
        <v>0</v>
      </c>
      <c r="L128" s="214">
        <f t="shared" si="89"/>
        <v>0</v>
      </c>
      <c r="M128" s="214">
        <f t="shared" si="89"/>
        <v>0</v>
      </c>
      <c r="N128" s="214">
        <f t="shared" si="89"/>
        <v>0</v>
      </c>
      <c r="O128" s="214">
        <f t="shared" si="89"/>
        <v>0</v>
      </c>
      <c r="P128" s="214">
        <f t="shared" si="89"/>
        <v>76095</v>
      </c>
      <c r="Q128" s="214">
        <f t="shared" si="89"/>
        <v>77190.767999999996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13">
        <f>D130</f>
        <v>40000</v>
      </c>
      <c r="E129" s="213">
        <f t="shared" ref="E129:Q129" si="90">E130</f>
        <v>40000</v>
      </c>
      <c r="F129" s="213">
        <f t="shared" si="90"/>
        <v>0</v>
      </c>
      <c r="G129" s="213">
        <f t="shared" si="90"/>
        <v>0</v>
      </c>
      <c r="H129" s="213">
        <f t="shared" si="90"/>
        <v>0</v>
      </c>
      <c r="I129" s="213">
        <f t="shared" si="90"/>
        <v>0</v>
      </c>
      <c r="J129" s="213">
        <f t="shared" si="90"/>
        <v>0</v>
      </c>
      <c r="K129" s="213">
        <f t="shared" si="90"/>
        <v>0</v>
      </c>
      <c r="L129" s="213">
        <f t="shared" si="90"/>
        <v>0</v>
      </c>
      <c r="M129" s="213">
        <f t="shared" si="90"/>
        <v>0</v>
      </c>
      <c r="N129" s="213">
        <f t="shared" si="90"/>
        <v>0</v>
      </c>
      <c r="O129" s="213">
        <f t="shared" si="90"/>
        <v>0</v>
      </c>
      <c r="P129" s="213">
        <f t="shared" si="90"/>
        <v>40584</v>
      </c>
      <c r="Q129" s="213">
        <f t="shared" si="90"/>
        <v>41168.409599999999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13">
        <f>D131+D133</f>
        <v>40000</v>
      </c>
      <c r="E130" s="213">
        <f t="shared" ref="E130:Q130" si="91">E131+E133</f>
        <v>40000</v>
      </c>
      <c r="F130" s="213">
        <f t="shared" si="91"/>
        <v>0</v>
      </c>
      <c r="G130" s="213">
        <f t="shared" si="91"/>
        <v>0</v>
      </c>
      <c r="H130" s="213">
        <f t="shared" si="91"/>
        <v>0</v>
      </c>
      <c r="I130" s="213">
        <f t="shared" si="91"/>
        <v>0</v>
      </c>
      <c r="J130" s="213">
        <f t="shared" si="91"/>
        <v>0</v>
      </c>
      <c r="K130" s="213">
        <f t="shared" si="91"/>
        <v>0</v>
      </c>
      <c r="L130" s="213">
        <f t="shared" si="91"/>
        <v>0</v>
      </c>
      <c r="M130" s="213">
        <f t="shared" si="91"/>
        <v>0</v>
      </c>
      <c r="N130" s="213">
        <f t="shared" si="91"/>
        <v>0</v>
      </c>
      <c r="O130" s="213">
        <f t="shared" si="91"/>
        <v>0</v>
      </c>
      <c r="P130" s="213">
        <f t="shared" si="91"/>
        <v>40584</v>
      </c>
      <c r="Q130" s="213">
        <f t="shared" si="91"/>
        <v>41168.409599999999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13">
        <f>D132</f>
        <v>40000</v>
      </c>
      <c r="E131" s="213">
        <f t="shared" ref="E131:Q131" si="92">E132</f>
        <v>40000</v>
      </c>
      <c r="F131" s="213">
        <f t="shared" si="92"/>
        <v>0</v>
      </c>
      <c r="G131" s="213">
        <f t="shared" si="92"/>
        <v>0</v>
      </c>
      <c r="H131" s="213">
        <f t="shared" si="92"/>
        <v>0</v>
      </c>
      <c r="I131" s="213">
        <f t="shared" si="92"/>
        <v>0</v>
      </c>
      <c r="J131" s="213">
        <f t="shared" si="92"/>
        <v>0</v>
      </c>
      <c r="K131" s="213">
        <f t="shared" si="92"/>
        <v>0</v>
      </c>
      <c r="L131" s="213">
        <f t="shared" si="92"/>
        <v>0</v>
      </c>
      <c r="M131" s="213">
        <f t="shared" si="92"/>
        <v>0</v>
      </c>
      <c r="N131" s="213">
        <f t="shared" si="92"/>
        <v>0</v>
      </c>
      <c r="O131" s="213">
        <f t="shared" si="92"/>
        <v>0</v>
      </c>
      <c r="P131" s="213">
        <f t="shared" si="92"/>
        <v>40584</v>
      </c>
      <c r="Q131" s="213">
        <f t="shared" si="92"/>
        <v>41168.409599999999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12">
        <f t="shared" ref="D132" si="93">E132+F132</f>
        <v>40000</v>
      </c>
      <c r="E132" s="139">
        <v>40000</v>
      </c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>
        <f>D132+(D132*1.46%)</f>
        <v>40584</v>
      </c>
      <c r="Q132" s="116">
        <f>P132+(P132*1.44%)</f>
        <v>41168.409599999999</v>
      </c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13">
        <f t="shared" ref="D133:Q133" si="94">D134</f>
        <v>0</v>
      </c>
      <c r="E133" s="213">
        <f t="shared" si="94"/>
        <v>0</v>
      </c>
      <c r="F133" s="213">
        <f t="shared" si="94"/>
        <v>0</v>
      </c>
      <c r="G133" s="213">
        <f t="shared" si="94"/>
        <v>0</v>
      </c>
      <c r="H133" s="213">
        <f t="shared" si="94"/>
        <v>0</v>
      </c>
      <c r="I133" s="213">
        <f t="shared" si="94"/>
        <v>0</v>
      </c>
      <c r="J133" s="213">
        <f t="shared" si="94"/>
        <v>0</v>
      </c>
      <c r="K133" s="213">
        <f t="shared" si="94"/>
        <v>0</v>
      </c>
      <c r="L133" s="213">
        <f t="shared" si="94"/>
        <v>0</v>
      </c>
      <c r="M133" s="213">
        <f t="shared" si="94"/>
        <v>0</v>
      </c>
      <c r="N133" s="213">
        <f t="shared" si="94"/>
        <v>0</v>
      </c>
      <c r="O133" s="213">
        <f t="shared" si="94"/>
        <v>0</v>
      </c>
      <c r="P133" s="213">
        <f t="shared" si="94"/>
        <v>0</v>
      </c>
      <c r="Q133" s="213">
        <f t="shared" si="94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424</v>
      </c>
      <c r="B134" s="97">
        <v>3292</v>
      </c>
      <c r="C134" s="98" t="s">
        <v>280</v>
      </c>
      <c r="D134" s="212">
        <f t="shared" ref="D134" si="95">E134+F134</f>
        <v>0</v>
      </c>
      <c r="E134" s="115">
        <v>0</v>
      </c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>
        <f>D134+(D134*1.46%)</f>
        <v>0</v>
      </c>
      <c r="Q134" s="115">
        <f>P134+(P134*1.44%)</f>
        <v>0</v>
      </c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96">D136</f>
        <v>35000</v>
      </c>
      <c r="E135" s="211">
        <f t="shared" si="96"/>
        <v>35000</v>
      </c>
      <c r="F135" s="211">
        <f t="shared" si="96"/>
        <v>0</v>
      </c>
      <c r="G135" s="211">
        <f t="shared" si="96"/>
        <v>0</v>
      </c>
      <c r="H135" s="211">
        <f t="shared" si="96"/>
        <v>0</v>
      </c>
      <c r="I135" s="211">
        <f t="shared" si="96"/>
        <v>0</v>
      </c>
      <c r="J135" s="211">
        <f t="shared" si="96"/>
        <v>0</v>
      </c>
      <c r="K135" s="211">
        <f t="shared" si="96"/>
        <v>0</v>
      </c>
      <c r="L135" s="211">
        <f t="shared" si="96"/>
        <v>0</v>
      </c>
      <c r="M135" s="211">
        <f t="shared" si="96"/>
        <v>0</v>
      </c>
      <c r="N135" s="211">
        <f t="shared" si="96"/>
        <v>0</v>
      </c>
      <c r="O135" s="211">
        <f t="shared" si="96"/>
        <v>0</v>
      </c>
      <c r="P135" s="211">
        <f t="shared" si="96"/>
        <v>35511</v>
      </c>
      <c r="Q135" s="211">
        <f t="shared" si="96"/>
        <v>36022.358399999997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11">
        <f t="shared" ref="D136" si="97">D137+D140+D142</f>
        <v>35000</v>
      </c>
      <c r="E136" s="211">
        <f t="shared" ref="E136:Q136" si="98">E137+E140+E142</f>
        <v>35000</v>
      </c>
      <c r="F136" s="211">
        <f t="shared" si="98"/>
        <v>0</v>
      </c>
      <c r="G136" s="211">
        <f t="shared" si="98"/>
        <v>0</v>
      </c>
      <c r="H136" s="211">
        <f t="shared" si="98"/>
        <v>0</v>
      </c>
      <c r="I136" s="211">
        <f t="shared" si="98"/>
        <v>0</v>
      </c>
      <c r="J136" s="211">
        <f t="shared" si="98"/>
        <v>0</v>
      </c>
      <c r="K136" s="211">
        <f t="shared" si="98"/>
        <v>0</v>
      </c>
      <c r="L136" s="211">
        <f t="shared" si="98"/>
        <v>0</v>
      </c>
      <c r="M136" s="211">
        <f t="shared" si="98"/>
        <v>0</v>
      </c>
      <c r="N136" s="211">
        <f t="shared" si="98"/>
        <v>0</v>
      </c>
      <c r="O136" s="211">
        <f t="shared" si="98"/>
        <v>0</v>
      </c>
      <c r="P136" s="211">
        <f t="shared" si="98"/>
        <v>35511</v>
      </c>
      <c r="Q136" s="211">
        <f t="shared" si="98"/>
        <v>36022.358399999997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7">
        <f t="shared" ref="D137" si="99">SUM(D138:D139)</f>
        <v>30000</v>
      </c>
      <c r="E137" s="217">
        <f t="shared" ref="E137:Q137" si="100">SUM(E138:E139)</f>
        <v>30000</v>
      </c>
      <c r="F137" s="217">
        <f t="shared" si="100"/>
        <v>0</v>
      </c>
      <c r="G137" s="217">
        <f t="shared" si="100"/>
        <v>0</v>
      </c>
      <c r="H137" s="217">
        <f t="shared" si="100"/>
        <v>0</v>
      </c>
      <c r="I137" s="217">
        <f t="shared" si="100"/>
        <v>0</v>
      </c>
      <c r="J137" s="217">
        <f t="shared" si="100"/>
        <v>0</v>
      </c>
      <c r="K137" s="217">
        <f t="shared" si="100"/>
        <v>0</v>
      </c>
      <c r="L137" s="217">
        <f t="shared" si="100"/>
        <v>0</v>
      </c>
      <c r="M137" s="217">
        <f t="shared" si="100"/>
        <v>0</v>
      </c>
      <c r="N137" s="217">
        <f t="shared" si="100"/>
        <v>0</v>
      </c>
      <c r="O137" s="217">
        <f t="shared" si="100"/>
        <v>0</v>
      </c>
      <c r="P137" s="217">
        <f t="shared" si="100"/>
        <v>30438</v>
      </c>
      <c r="Q137" s="217">
        <f t="shared" si="100"/>
        <v>30876.307199999999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402</v>
      </c>
      <c r="B138" s="97">
        <v>4221</v>
      </c>
      <c r="C138" s="98" t="s">
        <v>130</v>
      </c>
      <c r="D138" s="212">
        <f t="shared" ref="D138:D139" si="101">E138+F138</f>
        <v>30000</v>
      </c>
      <c r="E138" s="139">
        <v>30000</v>
      </c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>
        <f>D138+(D138*1.46%)</f>
        <v>30438</v>
      </c>
      <c r="Q138" s="115">
        <f>P138+(P138*1.44%)</f>
        <v>30876.307199999999</v>
      </c>
      <c r="R138" s="51"/>
      <c r="S138" s="136"/>
      <c r="T138" s="105"/>
      <c r="V138" s="141"/>
      <c r="W138" s="105"/>
    </row>
    <row r="139" spans="1:80" ht="18" customHeight="1" x14ac:dyDescent="0.25">
      <c r="A139" s="76" t="s">
        <v>403</v>
      </c>
      <c r="B139" s="97">
        <v>4227</v>
      </c>
      <c r="C139" s="98" t="s">
        <v>136</v>
      </c>
      <c r="D139" s="212">
        <f t="shared" si="101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>
        <f>D139+(D139*1.46%)</f>
        <v>0</v>
      </c>
      <c r="Q139" s="115">
        <f>P139+(P139*1.44%)</f>
        <v>0</v>
      </c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13">
        <f t="shared" ref="D140:Q140" si="102">D141</f>
        <v>0</v>
      </c>
      <c r="E140" s="213">
        <f t="shared" si="102"/>
        <v>0</v>
      </c>
      <c r="F140" s="213">
        <f t="shared" si="102"/>
        <v>0</v>
      </c>
      <c r="G140" s="213">
        <f t="shared" si="102"/>
        <v>0</v>
      </c>
      <c r="H140" s="213">
        <f t="shared" si="102"/>
        <v>0</v>
      </c>
      <c r="I140" s="213">
        <f t="shared" si="102"/>
        <v>0</v>
      </c>
      <c r="J140" s="213">
        <f t="shared" si="102"/>
        <v>0</v>
      </c>
      <c r="K140" s="213">
        <f t="shared" si="102"/>
        <v>0</v>
      </c>
      <c r="L140" s="213">
        <f t="shared" si="102"/>
        <v>0</v>
      </c>
      <c r="M140" s="213">
        <f t="shared" si="102"/>
        <v>0</v>
      </c>
      <c r="N140" s="213">
        <f t="shared" si="102"/>
        <v>0</v>
      </c>
      <c r="O140" s="213">
        <f t="shared" si="102"/>
        <v>0</v>
      </c>
      <c r="P140" s="213">
        <f t="shared" si="102"/>
        <v>0</v>
      </c>
      <c r="Q140" s="213">
        <f t="shared" si="102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425</v>
      </c>
      <c r="B141" s="87" t="s">
        <v>380</v>
      </c>
      <c r="C141" s="78" t="s">
        <v>138</v>
      </c>
      <c r="D141" s="212">
        <f t="shared" ref="D141" si="103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371</v>
      </c>
      <c r="C142" s="137" t="s">
        <v>372</v>
      </c>
      <c r="D142" s="213">
        <f t="shared" ref="D142:Q142" si="104">D143</f>
        <v>5000</v>
      </c>
      <c r="E142" s="213">
        <f t="shared" si="104"/>
        <v>5000</v>
      </c>
      <c r="F142" s="213">
        <f t="shared" si="104"/>
        <v>0</v>
      </c>
      <c r="G142" s="213">
        <f t="shared" si="104"/>
        <v>0</v>
      </c>
      <c r="H142" s="213">
        <f t="shared" si="104"/>
        <v>0</v>
      </c>
      <c r="I142" s="213">
        <f t="shared" si="104"/>
        <v>0</v>
      </c>
      <c r="J142" s="213">
        <f t="shared" si="104"/>
        <v>0</v>
      </c>
      <c r="K142" s="213">
        <f t="shared" si="104"/>
        <v>0</v>
      </c>
      <c r="L142" s="213">
        <f t="shared" si="104"/>
        <v>0</v>
      </c>
      <c r="M142" s="213">
        <f t="shared" si="104"/>
        <v>0</v>
      </c>
      <c r="N142" s="213">
        <f t="shared" si="104"/>
        <v>0</v>
      </c>
      <c r="O142" s="213">
        <f t="shared" si="104"/>
        <v>0</v>
      </c>
      <c r="P142" s="213">
        <f t="shared" si="104"/>
        <v>5073</v>
      </c>
      <c r="Q142" s="213">
        <f t="shared" si="104"/>
        <v>5146.0511999999999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426</v>
      </c>
      <c r="B143" s="87" t="s">
        <v>373</v>
      </c>
      <c r="C143" s="78" t="s">
        <v>140</v>
      </c>
      <c r="D143" s="212">
        <f t="shared" ref="D143" si="105">E143+F143</f>
        <v>5000</v>
      </c>
      <c r="E143" s="139">
        <v>5000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f>D143+(D143*1.46%)</f>
        <v>5073</v>
      </c>
      <c r="Q143" s="115">
        <f>P143+(P143*1.44%)</f>
        <v>5146.0511999999999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73" t="s">
        <v>383</v>
      </c>
      <c r="B144" s="274"/>
      <c r="C144" s="275"/>
      <c r="D144" s="214">
        <f t="shared" ref="D144:Q146" si="106">D145</f>
        <v>0</v>
      </c>
      <c r="E144" s="214">
        <f t="shared" si="106"/>
        <v>0</v>
      </c>
      <c r="F144" s="214">
        <f t="shared" si="106"/>
        <v>0</v>
      </c>
      <c r="G144" s="214">
        <f t="shared" si="106"/>
        <v>0</v>
      </c>
      <c r="H144" s="214">
        <f t="shared" si="106"/>
        <v>0</v>
      </c>
      <c r="I144" s="214">
        <f t="shared" si="106"/>
        <v>0</v>
      </c>
      <c r="J144" s="214">
        <f t="shared" si="106"/>
        <v>0</v>
      </c>
      <c r="K144" s="214">
        <f t="shared" si="106"/>
        <v>0</v>
      </c>
      <c r="L144" s="214">
        <f t="shared" si="106"/>
        <v>0</v>
      </c>
      <c r="M144" s="214">
        <f t="shared" si="106"/>
        <v>0</v>
      </c>
      <c r="N144" s="214">
        <f t="shared" si="106"/>
        <v>0</v>
      </c>
      <c r="O144" s="214">
        <f t="shared" si="106"/>
        <v>0</v>
      </c>
      <c r="P144" s="214">
        <f t="shared" si="106"/>
        <v>0</v>
      </c>
      <c r="Q144" s="214">
        <f t="shared" si="106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13">
        <f t="shared" si="106"/>
        <v>0</v>
      </c>
      <c r="E145" s="213">
        <f t="shared" si="106"/>
        <v>0</v>
      </c>
      <c r="F145" s="213">
        <f t="shared" si="106"/>
        <v>0</v>
      </c>
      <c r="G145" s="213">
        <f t="shared" si="106"/>
        <v>0</v>
      </c>
      <c r="H145" s="213">
        <f t="shared" si="106"/>
        <v>0</v>
      </c>
      <c r="I145" s="213">
        <f t="shared" si="106"/>
        <v>0</v>
      </c>
      <c r="J145" s="213">
        <f t="shared" si="106"/>
        <v>0</v>
      </c>
      <c r="K145" s="213">
        <f t="shared" si="106"/>
        <v>0</v>
      </c>
      <c r="L145" s="213">
        <f t="shared" si="106"/>
        <v>0</v>
      </c>
      <c r="M145" s="213">
        <f t="shared" si="106"/>
        <v>0</v>
      </c>
      <c r="N145" s="213">
        <f t="shared" si="106"/>
        <v>0</v>
      </c>
      <c r="O145" s="213">
        <f t="shared" si="106"/>
        <v>0</v>
      </c>
      <c r="P145" s="213">
        <f t="shared" si="106"/>
        <v>0</v>
      </c>
      <c r="Q145" s="213">
        <f t="shared" si="106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13">
        <f t="shared" si="106"/>
        <v>0</v>
      </c>
      <c r="E146" s="213">
        <f t="shared" si="106"/>
        <v>0</v>
      </c>
      <c r="F146" s="213">
        <f t="shared" si="106"/>
        <v>0</v>
      </c>
      <c r="G146" s="213">
        <f t="shared" si="106"/>
        <v>0</v>
      </c>
      <c r="H146" s="213">
        <f t="shared" si="106"/>
        <v>0</v>
      </c>
      <c r="I146" s="213">
        <f t="shared" si="106"/>
        <v>0</v>
      </c>
      <c r="J146" s="213">
        <f t="shared" si="106"/>
        <v>0</v>
      </c>
      <c r="K146" s="213">
        <f t="shared" si="106"/>
        <v>0</v>
      </c>
      <c r="L146" s="213">
        <f t="shared" si="106"/>
        <v>0</v>
      </c>
      <c r="M146" s="213">
        <f t="shared" si="106"/>
        <v>0</v>
      </c>
      <c r="N146" s="213">
        <f t="shared" si="106"/>
        <v>0</v>
      </c>
      <c r="O146" s="213">
        <f t="shared" si="106"/>
        <v>0</v>
      </c>
      <c r="P146" s="213">
        <f t="shared" si="106"/>
        <v>0</v>
      </c>
      <c r="Q146" s="213">
        <f t="shared" si="106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427</v>
      </c>
      <c r="B147" s="155" t="s">
        <v>287</v>
      </c>
      <c r="C147" s="156" t="s">
        <v>288</v>
      </c>
      <c r="D147" s="218">
        <f t="shared" ref="D147" si="107">E147+F147</f>
        <v>0</v>
      </c>
      <c r="E147" s="157">
        <v>0</v>
      </c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>
        <f>D147+(D147*1.46%)</f>
        <v>0</v>
      </c>
      <c r="Q147" s="158">
        <f>P147+(P147*1.44%)</f>
        <v>0</v>
      </c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83" t="s">
        <v>381</v>
      </c>
      <c r="B148" s="284"/>
      <c r="C148" s="285"/>
      <c r="D148" s="219">
        <f>D16+D59</f>
        <v>5041019</v>
      </c>
      <c r="E148" s="208">
        <f t="shared" ref="E148:Q148" si="108">E16+E59</f>
        <v>3479119</v>
      </c>
      <c r="F148" s="219">
        <f t="shared" si="108"/>
        <v>1561900</v>
      </c>
      <c r="G148" s="208">
        <f t="shared" si="108"/>
        <v>0</v>
      </c>
      <c r="H148" s="208">
        <f t="shared" si="108"/>
        <v>0</v>
      </c>
      <c r="I148" s="208">
        <f t="shared" si="108"/>
        <v>1424900</v>
      </c>
      <c r="J148" s="208">
        <f t="shared" si="108"/>
        <v>137000</v>
      </c>
      <c r="K148" s="208">
        <f t="shared" si="108"/>
        <v>0</v>
      </c>
      <c r="L148" s="208">
        <f t="shared" si="108"/>
        <v>0</v>
      </c>
      <c r="M148" s="208">
        <f t="shared" si="108"/>
        <v>0</v>
      </c>
      <c r="N148" s="208">
        <f t="shared" si="108"/>
        <v>0</v>
      </c>
      <c r="O148" s="208">
        <f t="shared" si="108"/>
        <v>0</v>
      </c>
      <c r="P148" s="208">
        <f t="shared" si="108"/>
        <v>5114617.8773999996</v>
      </c>
      <c r="Q148" s="208">
        <f t="shared" si="108"/>
        <v>5188268.3748345599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76" t="s">
        <v>438</v>
      </c>
      <c r="B156" s="276"/>
      <c r="C156" s="276"/>
      <c r="D156" s="133"/>
      <c r="E156" s="133"/>
      <c r="F156" s="133"/>
      <c r="G156" s="133"/>
      <c r="H156" s="133" t="s">
        <v>385</v>
      </c>
      <c r="I156" s="133"/>
      <c r="J156" s="133"/>
      <c r="K156" s="133"/>
      <c r="L156" s="133"/>
      <c r="M156" s="133"/>
      <c r="N156" s="133" t="s">
        <v>384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topLeftCell="A19" workbookViewId="0">
      <selection activeCell="B28" sqref="B28:B33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386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432</v>
      </c>
    </row>
    <row r="5" spans="1:2" ht="15" x14ac:dyDescent="0.25">
      <c r="A5" s="163"/>
    </row>
    <row r="6" spans="1:2" ht="15" x14ac:dyDescent="0.25">
      <c r="A6" s="163" t="s">
        <v>387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300" t="s">
        <v>388</v>
      </c>
      <c r="B9" s="301" t="s">
        <v>433</v>
      </c>
    </row>
    <row r="10" spans="1:2" x14ac:dyDescent="0.2">
      <c r="A10" s="298"/>
      <c r="B10" s="299"/>
    </row>
    <row r="11" spans="1:2" x14ac:dyDescent="0.2">
      <c r="A11" s="292" t="s">
        <v>389</v>
      </c>
      <c r="B11" s="295" t="s">
        <v>434</v>
      </c>
    </row>
    <row r="12" spans="1:2" x14ac:dyDescent="0.2">
      <c r="A12" s="293"/>
      <c r="B12" s="296"/>
    </row>
    <row r="13" spans="1:2" x14ac:dyDescent="0.2">
      <c r="A13" s="293"/>
      <c r="B13" s="296"/>
    </row>
    <row r="14" spans="1:2" x14ac:dyDescent="0.2">
      <c r="A14" s="293"/>
      <c r="B14" s="296"/>
    </row>
    <row r="15" spans="1:2" x14ac:dyDescent="0.2">
      <c r="A15" s="293"/>
      <c r="B15" s="296"/>
    </row>
    <row r="16" spans="1:2" x14ac:dyDescent="0.2">
      <c r="A16" s="293"/>
      <c r="B16" s="296"/>
    </row>
    <row r="17" spans="1:2" x14ac:dyDescent="0.2">
      <c r="A17" s="298"/>
      <c r="B17" s="299"/>
    </row>
    <row r="18" spans="1:2" ht="106.5" customHeight="1" x14ac:dyDescent="0.2">
      <c r="A18" s="292" t="s">
        <v>390</v>
      </c>
      <c r="B18" s="295" t="s">
        <v>435</v>
      </c>
    </row>
    <row r="19" spans="1:2" x14ac:dyDescent="0.2">
      <c r="A19" s="293"/>
      <c r="B19" s="296"/>
    </row>
    <row r="20" spans="1:2" x14ac:dyDescent="0.2">
      <c r="A20" s="298"/>
      <c r="B20" s="299"/>
    </row>
    <row r="21" spans="1:2" ht="69.75" customHeight="1" x14ac:dyDescent="0.2">
      <c r="A21" s="292" t="s">
        <v>391</v>
      </c>
      <c r="B21" s="295" t="s">
        <v>439</v>
      </c>
    </row>
    <row r="22" spans="1:2" x14ac:dyDescent="0.2">
      <c r="A22" s="293"/>
      <c r="B22" s="296"/>
    </row>
    <row r="23" spans="1:2" x14ac:dyDescent="0.2">
      <c r="A23" s="293"/>
      <c r="B23" s="296"/>
    </row>
    <row r="24" spans="1:2" x14ac:dyDescent="0.2">
      <c r="A24" s="298"/>
      <c r="B24" s="299"/>
    </row>
    <row r="25" spans="1:2" ht="114" customHeight="1" x14ac:dyDescent="0.2">
      <c r="A25" s="292" t="s">
        <v>392</v>
      </c>
      <c r="B25" s="295" t="s">
        <v>436</v>
      </c>
    </row>
    <row r="26" spans="1:2" x14ac:dyDescent="0.2">
      <c r="A26" s="293"/>
      <c r="B26" s="296"/>
    </row>
    <row r="27" spans="1:2" x14ac:dyDescent="0.2">
      <c r="A27" s="298"/>
      <c r="B27" s="299"/>
    </row>
    <row r="28" spans="1:2" ht="32.25" customHeight="1" x14ac:dyDescent="0.2">
      <c r="A28" s="292" t="s">
        <v>393</v>
      </c>
      <c r="B28" s="295" t="s">
        <v>440</v>
      </c>
    </row>
    <row r="29" spans="1:2" x14ac:dyDescent="0.2">
      <c r="A29" s="293"/>
      <c r="B29" s="296"/>
    </row>
    <row r="30" spans="1:2" x14ac:dyDescent="0.2">
      <c r="A30" s="293"/>
      <c r="B30" s="296"/>
    </row>
    <row r="31" spans="1:2" x14ac:dyDescent="0.2">
      <c r="A31" s="293"/>
      <c r="B31" s="296"/>
    </row>
    <row r="32" spans="1:2" x14ac:dyDescent="0.2">
      <c r="A32" s="293"/>
      <c r="B32" s="296"/>
    </row>
    <row r="33" spans="1:2" x14ac:dyDescent="0.2">
      <c r="A33" s="298"/>
      <c r="B33" s="299"/>
    </row>
    <row r="34" spans="1:2" x14ac:dyDescent="0.2">
      <c r="A34" s="292" t="s">
        <v>394</v>
      </c>
      <c r="B34" s="295" t="s">
        <v>441</v>
      </c>
    </row>
    <row r="35" spans="1:2" x14ac:dyDescent="0.2">
      <c r="A35" s="293"/>
      <c r="B35" s="296"/>
    </row>
    <row r="36" spans="1:2" x14ac:dyDescent="0.2">
      <c r="A36" s="293"/>
      <c r="B36" s="296"/>
    </row>
    <row r="37" spans="1:2" x14ac:dyDescent="0.2">
      <c r="A37" s="293"/>
      <c r="B37" s="296"/>
    </row>
    <row r="38" spans="1:2" x14ac:dyDescent="0.2">
      <c r="A38" s="293"/>
      <c r="B38" s="296"/>
    </row>
    <row r="39" spans="1:2" ht="13.5" thickBot="1" x14ac:dyDescent="0.25">
      <c r="A39" s="294"/>
      <c r="B39" s="297"/>
    </row>
    <row r="40" spans="1:2" ht="14.25" x14ac:dyDescent="0.2">
      <c r="A40" s="166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Kata</cp:lastModifiedBy>
  <cp:lastPrinted>2018-09-26T07:47:24Z</cp:lastPrinted>
  <dcterms:created xsi:type="dcterms:W3CDTF">2017-09-21T11:58:02Z</dcterms:created>
  <dcterms:modified xsi:type="dcterms:W3CDTF">2018-09-26T07:51:15Z</dcterms:modified>
</cp:coreProperties>
</file>